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ENTER\ENTER\DOM Sv. Frane\Završni 2025\"/>
    </mc:Choice>
  </mc:AlternateContent>
  <xr:revisionPtr revIDLastSave="0" documentId="13_ncr:1_{D4E2346A-4D39-404E-AC9D-BA16A7350BC1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_FilterDatabase" localSheetId="1" hidden="1">' Račun prihoda i rashoda'!$A$39:$A$107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7" l="1"/>
  <c r="C73" i="7"/>
  <c r="D74" i="7"/>
  <c r="C74" i="7"/>
  <c r="D75" i="7"/>
  <c r="C75" i="7"/>
  <c r="D77" i="7"/>
  <c r="D78" i="7"/>
  <c r="D79" i="7"/>
  <c r="E79" i="7"/>
  <c r="C79" i="7"/>
  <c r="D64" i="7"/>
  <c r="D113" i="7"/>
  <c r="C113" i="7"/>
  <c r="D106" i="7"/>
  <c r="C106" i="7"/>
  <c r="D99" i="7"/>
  <c r="C99" i="7"/>
  <c r="D95" i="7"/>
  <c r="C95" i="7"/>
  <c r="C94" i="7"/>
  <c r="D92" i="7"/>
  <c r="C92" i="7"/>
  <c r="D90" i="7"/>
  <c r="C90" i="7"/>
  <c r="D87" i="7"/>
  <c r="C87" i="7"/>
  <c r="C64" i="7"/>
  <c r="D17" i="3"/>
  <c r="E17" i="3"/>
  <c r="C17" i="3"/>
  <c r="C11" i="3" s="1"/>
  <c r="D14" i="3"/>
  <c r="D11" i="3" s="1"/>
  <c r="E14" i="3"/>
  <c r="E11" i="3" s="1"/>
  <c r="C14" i="3"/>
  <c r="D94" i="7" l="1"/>
  <c r="C86" i="7"/>
  <c r="C85" i="7" s="1"/>
  <c r="C84" i="7" s="1"/>
  <c r="D86" i="7"/>
  <c r="E86" i="7" l="1"/>
  <c r="E94" i="7"/>
  <c r="D85" i="7"/>
  <c r="D121" i="7" l="1"/>
  <c r="D119" i="7"/>
  <c r="C121" i="7"/>
  <c r="C119" i="7"/>
  <c r="D81" i="7"/>
  <c r="D80" i="7" s="1"/>
  <c r="C81" i="7"/>
  <c r="C80" i="7" s="1"/>
  <c r="C125" i="7"/>
  <c r="K22" i="1"/>
  <c r="K23" i="1"/>
  <c r="K24" i="1"/>
  <c r="K25" i="1"/>
  <c r="K26" i="1"/>
  <c r="K21" i="1"/>
  <c r="K11" i="1"/>
  <c r="K13" i="1"/>
  <c r="K14" i="1"/>
  <c r="K10" i="1"/>
  <c r="D125" i="7"/>
  <c r="E85" i="3"/>
  <c r="D85" i="3"/>
  <c r="C85" i="3"/>
  <c r="C77" i="7" l="1"/>
  <c r="C78" i="7"/>
  <c r="E77" i="7"/>
  <c r="E78" i="7"/>
  <c r="D118" i="7"/>
  <c r="D117" i="7" s="1"/>
  <c r="C118" i="7"/>
  <c r="C117" i="7" s="1"/>
  <c r="E80" i="7"/>
  <c r="D52" i="7"/>
  <c r="D58" i="7"/>
  <c r="D15" i="5"/>
  <c r="C20" i="3"/>
  <c r="C19" i="3" s="1"/>
  <c r="D45" i="3"/>
  <c r="D100" i="3"/>
  <c r="E100" i="3"/>
  <c r="C100" i="3"/>
  <c r="D51" i="7" l="1"/>
  <c r="E74" i="7"/>
  <c r="E12" i="3"/>
  <c r="D12" i="3"/>
  <c r="D20" i="3"/>
  <c r="D19" i="3" s="1"/>
  <c r="E20" i="3"/>
  <c r="E19" i="3" s="1"/>
  <c r="E97" i="3"/>
  <c r="D97" i="3"/>
  <c r="C97" i="3"/>
  <c r="G19" i="3" l="1"/>
  <c r="C72" i="7"/>
  <c r="E73" i="7"/>
  <c r="D72" i="7"/>
  <c r="C71" i="7" l="1"/>
  <c r="E72" i="7"/>
  <c r="D71" i="7"/>
  <c r="G12" i="1"/>
  <c r="H12" i="1"/>
  <c r="I12" i="1"/>
  <c r="G15" i="1"/>
  <c r="H15" i="1"/>
  <c r="I15" i="1"/>
  <c r="G23" i="1"/>
  <c r="H23" i="1"/>
  <c r="I23" i="1"/>
  <c r="G26" i="1"/>
  <c r="H26" i="1"/>
  <c r="I26" i="1"/>
  <c r="E87" i="3"/>
  <c r="E84" i="3" s="1"/>
  <c r="F15" i="10"/>
  <c r="D124" i="7"/>
  <c r="D123" i="7" s="1"/>
  <c r="D116" i="7" s="1"/>
  <c r="C124" i="7"/>
  <c r="C123" i="7" s="1"/>
  <c r="C116" i="7" s="1"/>
  <c r="C83" i="7" s="1"/>
  <c r="D84" i="7" l="1"/>
  <c r="E85" i="7"/>
  <c r="K15" i="1"/>
  <c r="K12" i="1"/>
  <c r="E118" i="7"/>
  <c r="E71" i="7"/>
  <c r="H16" i="1"/>
  <c r="I16" i="1"/>
  <c r="I27" i="1" s="1"/>
  <c r="G16" i="1"/>
  <c r="G27" i="1" s="1"/>
  <c r="E124" i="7"/>
  <c r="E123" i="7"/>
  <c r="E84" i="7" l="1"/>
  <c r="D83" i="7"/>
  <c r="E83" i="7" s="1"/>
  <c r="E116" i="7"/>
  <c r="E117" i="7"/>
  <c r="H27" i="1"/>
  <c r="K27" i="1" s="1"/>
  <c r="K16" i="1"/>
  <c r="E26" i="3" l="1"/>
  <c r="D42" i="7" l="1"/>
  <c r="C42" i="7"/>
  <c r="E28" i="3" l="1"/>
  <c r="E25" i="3" s="1"/>
  <c r="D32" i="3"/>
  <c r="D99" i="3" l="1"/>
  <c r="E99" i="3"/>
  <c r="C99" i="3"/>
  <c r="G99" i="3" l="1"/>
  <c r="C95" i="3"/>
  <c r="C94" i="3" s="1"/>
  <c r="C90" i="3"/>
  <c r="C89" i="3" s="1"/>
  <c r="C87" i="3"/>
  <c r="C84" i="3" s="1"/>
  <c r="D80" i="3"/>
  <c r="E80" i="3"/>
  <c r="E79" i="3" s="1"/>
  <c r="C80" i="3"/>
  <c r="C79" i="3" s="1"/>
  <c r="D72" i="3"/>
  <c r="E72" i="3"/>
  <c r="C72" i="3"/>
  <c r="D62" i="3"/>
  <c r="E62" i="3"/>
  <c r="C62" i="3"/>
  <c r="E55" i="3"/>
  <c r="D55" i="3"/>
  <c r="C55" i="3"/>
  <c r="D50" i="3"/>
  <c r="E50" i="3"/>
  <c r="C50" i="3"/>
  <c r="C47" i="3"/>
  <c r="C45" i="3"/>
  <c r="D41" i="3"/>
  <c r="E41" i="3"/>
  <c r="C41" i="3"/>
  <c r="D31" i="3"/>
  <c r="E32" i="3"/>
  <c r="E31" i="3" s="1"/>
  <c r="D28" i="3"/>
  <c r="D26" i="3"/>
  <c r="D23" i="3"/>
  <c r="D22" i="3" s="1"/>
  <c r="E23" i="3"/>
  <c r="E22" i="3" s="1"/>
  <c r="G11" i="3"/>
  <c r="C32" i="3"/>
  <c r="C31" i="3" s="1"/>
  <c r="C28" i="3"/>
  <c r="C23" i="3"/>
  <c r="C22" i="3" s="1"/>
  <c r="G31" i="3" l="1"/>
  <c r="G22" i="3"/>
  <c r="D79" i="3"/>
  <c r="G79" i="3" s="1"/>
  <c r="C93" i="3"/>
  <c r="E49" i="3"/>
  <c r="D49" i="3"/>
  <c r="C49" i="3"/>
  <c r="C40" i="3"/>
  <c r="D25" i="3"/>
  <c r="G25" i="3" s="1"/>
  <c r="D87" i="3"/>
  <c r="D84" i="3" s="1"/>
  <c r="G84" i="3" s="1"/>
  <c r="G49" i="3" l="1"/>
  <c r="C39" i="3"/>
  <c r="D10" i="3"/>
  <c r="E10" i="3"/>
  <c r="G10" i="3" l="1"/>
  <c r="C107" i="3"/>
  <c r="D69" i="7" l="1"/>
  <c r="D68" i="7" s="1"/>
  <c r="C69" i="7"/>
  <c r="C68" i="7" s="1"/>
  <c r="C58" i="7"/>
  <c r="C52" i="7"/>
  <c r="C51" i="7" s="1"/>
  <c r="D46" i="7"/>
  <c r="D45" i="7" s="1"/>
  <c r="C46" i="7"/>
  <c r="C45" i="7" s="1"/>
  <c r="D41" i="7"/>
  <c r="C41" i="7"/>
  <c r="D38" i="7"/>
  <c r="C38" i="7"/>
  <c r="D32" i="7"/>
  <c r="C32" i="7"/>
  <c r="D25" i="7"/>
  <c r="C25" i="7"/>
  <c r="D21" i="7"/>
  <c r="C21" i="7"/>
  <c r="D18" i="7"/>
  <c r="C18" i="7"/>
  <c r="D16" i="7"/>
  <c r="C16" i="7"/>
  <c r="D13" i="7"/>
  <c r="C13" i="7"/>
  <c r="G8" i="10"/>
  <c r="G10" i="10"/>
  <c r="G12" i="10"/>
  <c r="G14" i="10"/>
  <c r="G15" i="10"/>
  <c r="G17" i="10"/>
  <c r="G18" i="10"/>
  <c r="G21" i="10"/>
  <c r="G23" i="10"/>
  <c r="G25" i="10"/>
  <c r="G27" i="10"/>
  <c r="G28" i="10"/>
  <c r="G30" i="10"/>
  <c r="G31" i="10"/>
  <c r="F8" i="10"/>
  <c r="F10" i="10"/>
  <c r="F12" i="10"/>
  <c r="F14" i="10"/>
  <c r="F17" i="10"/>
  <c r="F18" i="10"/>
  <c r="F21" i="10"/>
  <c r="F23" i="10"/>
  <c r="F25" i="10"/>
  <c r="F27" i="10"/>
  <c r="F28" i="10"/>
  <c r="F30" i="10"/>
  <c r="F31" i="10"/>
  <c r="E29" i="10"/>
  <c r="D29" i="10"/>
  <c r="C29" i="10"/>
  <c r="B29" i="10"/>
  <c r="E26" i="10"/>
  <c r="D26" i="10"/>
  <c r="C26" i="10"/>
  <c r="B26" i="10"/>
  <c r="E24" i="10"/>
  <c r="D24" i="10"/>
  <c r="C24" i="10"/>
  <c r="B24" i="10"/>
  <c r="E22" i="10"/>
  <c r="F22" i="10" s="1"/>
  <c r="D22" i="10"/>
  <c r="C22" i="10"/>
  <c r="B22" i="10"/>
  <c r="G16" i="10"/>
  <c r="F16" i="10"/>
  <c r="C11" i="10"/>
  <c r="D11" i="10"/>
  <c r="E11" i="10"/>
  <c r="B11" i="10"/>
  <c r="C9" i="10"/>
  <c r="D9" i="10"/>
  <c r="E9" i="10"/>
  <c r="G9" i="10" s="1"/>
  <c r="B9" i="10"/>
  <c r="C7" i="10"/>
  <c r="D7" i="10"/>
  <c r="E7" i="10"/>
  <c r="B7" i="10"/>
  <c r="C7" i="8"/>
  <c r="C6" i="8" s="1"/>
  <c r="D7" i="8"/>
  <c r="B7" i="8"/>
  <c r="B6" i="8" s="1"/>
  <c r="D6" i="8" l="1"/>
  <c r="F6" i="8" s="1"/>
  <c r="F7" i="8"/>
  <c r="E68" i="7"/>
  <c r="E41" i="7"/>
  <c r="E45" i="7"/>
  <c r="G11" i="10"/>
  <c r="F24" i="10"/>
  <c r="F9" i="10"/>
  <c r="F7" i="10"/>
  <c r="F13" i="10"/>
  <c r="G13" i="10"/>
  <c r="G20" i="10"/>
  <c r="G26" i="10"/>
  <c r="G29" i="10"/>
  <c r="F11" i="10"/>
  <c r="D12" i="7"/>
  <c r="F20" i="10"/>
  <c r="G7" i="10"/>
  <c r="G22" i="10"/>
  <c r="F29" i="10"/>
  <c r="F26" i="10"/>
  <c r="B6" i="10"/>
  <c r="G24" i="10"/>
  <c r="E7" i="8"/>
  <c r="C12" i="7"/>
  <c r="C20" i="7"/>
  <c r="D20" i="7"/>
  <c r="C6" i="10"/>
  <c r="D6" i="10"/>
  <c r="E6" i="10"/>
  <c r="C26" i="5"/>
  <c r="D26" i="5"/>
  <c r="B26" i="5"/>
  <c r="C24" i="5"/>
  <c r="D24" i="5"/>
  <c r="B24" i="5"/>
  <c r="C15" i="5"/>
  <c r="B15" i="5"/>
  <c r="C13" i="5"/>
  <c r="D13" i="5"/>
  <c r="B13" i="5"/>
  <c r="D18" i="5"/>
  <c r="C7" i="5"/>
  <c r="D22" i="5"/>
  <c r="C22" i="5"/>
  <c r="B22" i="5"/>
  <c r="D20" i="5"/>
  <c r="C20" i="5"/>
  <c r="B20" i="5"/>
  <c r="C18" i="5"/>
  <c r="B18" i="5"/>
  <c r="C11" i="5"/>
  <c r="D11" i="5"/>
  <c r="B11" i="5"/>
  <c r="C9" i="5"/>
  <c r="D9" i="5"/>
  <c r="B9" i="5"/>
  <c r="D7" i="5"/>
  <c r="B7" i="5"/>
  <c r="D11" i="7" l="1"/>
  <c r="E6" i="8"/>
  <c r="E12" i="7"/>
  <c r="E20" i="7"/>
  <c r="G19" i="10"/>
  <c r="F19" i="10"/>
  <c r="F6" i="10"/>
  <c r="G6" i="10"/>
  <c r="C50" i="7"/>
  <c r="C11" i="7"/>
  <c r="D6" i="5"/>
  <c r="B17" i="5"/>
  <c r="C6" i="5"/>
  <c r="B6" i="5"/>
  <c r="D17" i="5"/>
  <c r="C17" i="5"/>
  <c r="F6" i="5" l="1"/>
  <c r="F17" i="5"/>
  <c r="C49" i="7"/>
  <c r="C10" i="7"/>
  <c r="C9" i="7" s="1"/>
  <c r="C8" i="7" s="1"/>
  <c r="E11" i="7"/>
  <c r="D10" i="7"/>
  <c r="E6" i="5"/>
  <c r="E17" i="5"/>
  <c r="E10" i="7" l="1"/>
  <c r="D95" i="3"/>
  <c r="D94" i="3" s="1"/>
  <c r="E90" i="3"/>
  <c r="D90" i="3"/>
  <c r="E47" i="3"/>
  <c r="D47" i="3"/>
  <c r="E45" i="3"/>
  <c r="C26" i="3"/>
  <c r="C25" i="3" s="1"/>
  <c r="F19" i="3" s="1"/>
  <c r="J26" i="1"/>
  <c r="J25" i="1"/>
  <c r="J24" i="1"/>
  <c r="J22" i="1"/>
  <c r="J21" i="1"/>
  <c r="J23" i="1"/>
  <c r="J11" i="1"/>
  <c r="J13" i="1"/>
  <c r="J14" i="1"/>
  <c r="J10" i="1"/>
  <c r="J15" i="1"/>
  <c r="D93" i="3" l="1"/>
  <c r="D89" i="3"/>
  <c r="J12" i="1"/>
  <c r="D40" i="3"/>
  <c r="E40" i="3"/>
  <c r="C10" i="3"/>
  <c r="F10" i="3" s="1"/>
  <c r="E89" i="3"/>
  <c r="F84" i="3"/>
  <c r="E95" i="3"/>
  <c r="E94" i="3" s="1"/>
  <c r="G94" i="3" s="1"/>
  <c r="G89" i="3" l="1"/>
  <c r="G40" i="3"/>
  <c r="E51" i="7"/>
  <c r="D39" i="3"/>
  <c r="J27" i="1"/>
  <c r="J16" i="1"/>
  <c r="E39" i="3"/>
  <c r="F39" i="3" s="1"/>
  <c r="F31" i="3"/>
  <c r="F25" i="3"/>
  <c r="F22" i="3"/>
  <c r="F11" i="3"/>
  <c r="F49" i="3"/>
  <c r="F89" i="3"/>
  <c r="F40" i="3"/>
  <c r="G39" i="3" l="1"/>
  <c r="D50" i="7"/>
  <c r="E50" i="7" s="1"/>
  <c r="E93" i="3"/>
  <c r="D107" i="3"/>
  <c r="F99" i="3"/>
  <c r="F94" i="3"/>
  <c r="D49" i="7" l="1"/>
  <c r="E107" i="3"/>
  <c r="G107" i="3" s="1"/>
  <c r="F79" i="3"/>
  <c r="D9" i="7" l="1"/>
  <c r="D8" i="7" s="1"/>
  <c r="E49" i="7"/>
  <c r="F107" i="3" l="1"/>
  <c r="E9" i="7"/>
  <c r="E8" i="7"/>
</calcChain>
</file>

<file path=xl/sharedStrings.xml><?xml version="1.0" encoding="utf-8"?>
<sst xmlns="http://schemas.openxmlformats.org/spreadsheetml/2006/main" count="494" uniqueCount="227">
  <si>
    <t>PRIHODI UKUPNO</t>
  </si>
  <si>
    <t>RASHODI UKUPNO</t>
  </si>
  <si>
    <t>RAZLIKA - VIŠAK / MANJAK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</si>
  <si>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</si>
  <si>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</si>
  <si>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</si>
  <si>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</si>
  <si>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</si>
  <si>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</si>
  <si>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</si>
  <si>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</si>
  <si>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</si>
  <si>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</si>
  <si>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</si>
  <si>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</si>
  <si>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</si>
  <si>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>1 Opći prihodi i primici</t>
  </si>
  <si>
    <t>11 Opći prihodi i primici</t>
  </si>
  <si>
    <t>….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</si>
  <si>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</si>
  <si>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</si>
  <si>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</si>
  <si>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</si>
  <si>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</si>
  <si>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</si>
  <si>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</si>
  <si>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</si>
  <si>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</si>
  <si>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</si>
  <si>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</si>
  <si>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</si>
  <si>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</si>
  <si>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</si>
  <si>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</si>
  <si>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</si>
  <si>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</si>
  <si>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</si>
  <si>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</si>
  <si>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</si>
  <si>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</si>
  <si>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</si>
  <si>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</si>
  <si>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</si>
  <si>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</si>
  <si>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</si>
  <si>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</si>
  <si>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</si>
  <si>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</si>
  <si>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</si>
  <si>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</si>
  <si>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</si>
  <si>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</si>
  <si>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</si>
  <si>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</si>
  <si>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</si>
  <si>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</si>
  <si>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</si>
  <si>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</si>
  <si>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 xml:space="preserve">Prihodi poslovanja </t>
  </si>
  <si>
    <t>634</t>
  </si>
  <si>
    <t>Pomoći od izvanproračunskih korisnika</t>
  </si>
  <si>
    <t xml:space="preserve">Tekuće pomoći od izvanproračunskih korisnika </t>
  </si>
  <si>
    <t>Tekuće pomoći proračunskim korisnicima iz proračuna koji im nije nadležan</t>
  </si>
  <si>
    <t>Prihodi od upravnih i administrativnih pristojbi, pristojbi po posebnim propisima i nakanda</t>
  </si>
  <si>
    <t>Prihodi po posebnim propisima</t>
  </si>
  <si>
    <t xml:space="preserve">Ostali nespomenuti prihodi </t>
  </si>
  <si>
    <t>Prihodi za financiranje rashoda poslovanja</t>
  </si>
  <si>
    <t>Prihodi za financiranje rashoda za nabavu nefinancijske imovine</t>
  </si>
  <si>
    <t>Prihodi od prodaje proizvoda i robe te pruženih usluga i prihodi od donacija</t>
  </si>
  <si>
    <t>661</t>
  </si>
  <si>
    <t>Donacije od pravnih i fizičkih osoba izvan općeg proračuna i povrat donacija po protestiranim jamstvima</t>
  </si>
  <si>
    <t>Tekuće donacije</t>
  </si>
  <si>
    <t>Kapitalne donacije</t>
  </si>
  <si>
    <t>Prihodi iz nadležnog proračuna za financiranje rashoda poslovanja</t>
  </si>
  <si>
    <t>Opći prihodi i primici</t>
  </si>
  <si>
    <t>Plaće</t>
  </si>
  <si>
    <t>Plaće za posebne uvjete rada</t>
  </si>
  <si>
    <t xml:space="preserve">Ostali rashodi za zaposlene </t>
  </si>
  <si>
    <t>3121</t>
  </si>
  <si>
    <t>Doprinosi na plaće</t>
  </si>
  <si>
    <t>Doprinosi za obvezno zdravstveno osiguranje</t>
  </si>
  <si>
    <t>3211</t>
  </si>
  <si>
    <t>3212</t>
  </si>
  <si>
    <t>Naknade za prijevoz, za rad na terenu i odvojeni život</t>
  </si>
  <si>
    <t>Stručno usavršavanje zaposlenika</t>
  </si>
  <si>
    <t>Rashodi za materijal i energiju</t>
  </si>
  <si>
    <t>3221</t>
  </si>
  <si>
    <t>Uredski materijal i ostali materijalni rashodi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</si>
  <si>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</si>
  <si>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</si>
  <si>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</si>
  <si>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</si>
  <si>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</si>
  <si>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</si>
  <si>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</si>
  <si>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</si>
  <si>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</si>
  <si>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</si>
  <si>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</si>
  <si>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</si>
  <si>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</si>
  <si>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</si>
  <si>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</si>
  <si>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</si>
  <si>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</si>
  <si>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</si>
  <si>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</si>
  <si>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</si>
  <si>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</si>
  <si>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</si>
  <si>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</si>
  <si>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3238</t>
  </si>
  <si>
    <t>Računalne usluge</t>
  </si>
  <si>
    <t>3239</t>
  </si>
  <si>
    <t>Ostale usluge</t>
  </si>
  <si>
    <t>329</t>
  </si>
  <si>
    <t>3291</t>
  </si>
  <si>
    <t>Naknade za rad predstavničkih i izvršnih tijela, povjerenstava i slično</t>
  </si>
  <si>
    <t>3292</t>
  </si>
  <si>
    <t>Premije osiguranja</t>
  </si>
  <si>
    <t>3295</t>
  </si>
  <si>
    <t>Pristojbe i naknade</t>
  </si>
  <si>
    <t>3299</t>
  </si>
  <si>
    <t>Ostali nespomenuti rashodi poslovanja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</si>
  <si>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</si>
  <si>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</si>
  <si>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</si>
  <si>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</si>
  <si>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</si>
  <si>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</si>
  <si>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37</t>
  </si>
  <si>
    <t>372</t>
  </si>
  <si>
    <t>3721</t>
  </si>
  <si>
    <t>Naknade građanima i kućanstvima u novcu</t>
  </si>
  <si>
    <t>3722</t>
  </si>
  <si>
    <t>Naknade građanima i kućanstvima u naravi</t>
  </si>
  <si>
    <t>36</t>
  </si>
  <si>
    <t>Pomoći dane u inozemstvo i unutar opće države</t>
  </si>
  <si>
    <t>Prijenosi između proračunskih korisnika istog proračuna</t>
  </si>
  <si>
    <t>Tekući prijenosi između proračunskih korisnika istog proračuna</t>
  </si>
  <si>
    <t>Naknade građanima i kućanstvima iz proračuna</t>
  </si>
  <si>
    <t>Ostale naknade građanima i kućanstvima iz proračuna</t>
  </si>
  <si>
    <t>Intelektualne i osobne usluge</t>
  </si>
  <si>
    <t>Ostali nespomenuti financijski rashodi</t>
  </si>
  <si>
    <t>45</t>
  </si>
  <si>
    <t>Rashodi za dodatna ulaganja na nefinancijskoj imovini</t>
  </si>
  <si>
    <t>451</t>
  </si>
  <si>
    <t>Dodatna ulaganja na građevinskim objektima</t>
  </si>
  <si>
    <t>4511</t>
  </si>
  <si>
    <t>Rashodi za nabavu proizvedene dug. imovine</t>
  </si>
  <si>
    <t>Postrojenja i oprema</t>
  </si>
  <si>
    <t>4227</t>
  </si>
  <si>
    <t>Uređaji, strojevi i oprema za ostale namjene</t>
  </si>
  <si>
    <t>Ukupni rashodi</t>
  </si>
  <si>
    <t>ODNOS</t>
  </si>
  <si>
    <t>Prihodi za posebne namjene</t>
  </si>
  <si>
    <t>Donacije</t>
  </si>
  <si>
    <t>4 Prihodi za posebne namjene</t>
  </si>
  <si>
    <t>43 Prihodi za posebne namjene</t>
  </si>
  <si>
    <t>5 Ostale pomoći</t>
  </si>
  <si>
    <t>52 Ostale pomoći</t>
  </si>
  <si>
    <t>6 Donacije</t>
  </si>
  <si>
    <t>61 Donacije</t>
  </si>
  <si>
    <t>10 Socijalna zaštita</t>
  </si>
  <si>
    <t>952 DONOS</t>
  </si>
  <si>
    <t>961 DONOS</t>
  </si>
  <si>
    <t>P4002</t>
  </si>
  <si>
    <t>312</t>
  </si>
  <si>
    <t>3213</t>
  </si>
  <si>
    <t>322</t>
  </si>
  <si>
    <t>3222</t>
  </si>
  <si>
    <t>4221</t>
  </si>
  <si>
    <t>369*</t>
  </si>
  <si>
    <t>*Napomena: Pozicija 369 - prijenosi između proračunskih korisnika se ne planira u financijskom planu korisnika proračuna</t>
  </si>
  <si>
    <t>Uredska prema i namještaj</t>
  </si>
  <si>
    <t>101 Bolest i invaliditet</t>
  </si>
  <si>
    <t>3434</t>
  </si>
  <si>
    <t>SKRB ZA SOCIJALNO OSJETLJIVE SKUPINE</t>
  </si>
  <si>
    <t>Prihodi od obavljanja ostalih poslova vlastite djelatnosti</t>
  </si>
  <si>
    <t>4222</t>
  </si>
  <si>
    <t>Komunikacijska oprema</t>
  </si>
  <si>
    <t>3294</t>
  </si>
  <si>
    <t>Članarine</t>
  </si>
  <si>
    <t>Zatezne kamate</t>
  </si>
  <si>
    <t>Naknada za korištenje privatnog automobila u službene svrhe</t>
  </si>
  <si>
    <t>3237</t>
  </si>
  <si>
    <t xml:space="preserve">OSTVARENJE / IZVRŠENJE 
1.-6.2024. </t>
  </si>
  <si>
    <t>452</t>
  </si>
  <si>
    <t>Dodatna ulaganja na postrojenjima i opremi</t>
  </si>
  <si>
    <t>4521</t>
  </si>
  <si>
    <t>636</t>
  </si>
  <si>
    <t>4223</t>
  </si>
  <si>
    <t>Oprema za održavanje i zaštitu</t>
  </si>
  <si>
    <t>Plaće za prekovremeni rad</t>
  </si>
  <si>
    <t>Kamate na depozite po viđenju</t>
  </si>
  <si>
    <t>64</t>
  </si>
  <si>
    <t>Prihod od imovine</t>
  </si>
  <si>
    <t>Rashodi za nabavu proizvedene dugotrajne imovine</t>
  </si>
  <si>
    <t>Pomoći unutar opće države</t>
  </si>
  <si>
    <t>Tekuće pomoći unutar opće države</t>
  </si>
  <si>
    <t>4224</t>
  </si>
  <si>
    <t>Medicinska i laboratorijska oprema</t>
  </si>
  <si>
    <t>IZVRŠENJE FINANCIJSKOG PLANA PRORAČUNSKOG KORISNIKA DRŽAVNOG PRORAČUNA
ZA PRVO POLUGODIŠTE 2025. GODINU</t>
  </si>
  <si>
    <t>IZVORNI PLAN ILI REBALANS 2025.</t>
  </si>
  <si>
    <t xml:space="preserve">OSTVARENJE / IZVRŠENJE 
01-06.2024. </t>
  </si>
  <si>
    <t xml:space="preserve">OSTVARENJE / IZVRŠENJE 
01-06.2025. </t>
  </si>
  <si>
    <t xml:space="preserve">OSTVARENJE / IZVRŠENJE 
1.-6.2025. </t>
  </si>
  <si>
    <t xml:space="preserve">OSTVARENJE / IZVRŠENJE 
01.-06.2024. </t>
  </si>
  <si>
    <t xml:space="preserve">OSTVARENJE / IZVRŠENJE 
01.06.2024. </t>
  </si>
  <si>
    <t xml:space="preserve">OSTVARENJE / IZVRŠENJE 
01.-06.2025. </t>
  </si>
  <si>
    <t xml:space="preserve"> IZVRŠENJE 
2025. </t>
  </si>
  <si>
    <t>3296</t>
  </si>
  <si>
    <t>Troškovi sudskih postupaka</t>
  </si>
  <si>
    <t>Uredska oprema i namještaj</t>
  </si>
  <si>
    <t xml:space="preserve">OSTVARENJE / IZVRŠENJE 
01.06.2025. </t>
  </si>
  <si>
    <t>DOM ZA ODRASLE OSOBE SVETI FRANE ZADAR</t>
  </si>
  <si>
    <t>Kapitalne pomoći proračunskim korisnicima iz proračuna koji im nije nadležan</t>
  </si>
  <si>
    <t>639</t>
  </si>
  <si>
    <t>Ostale pomoći i darovnice</t>
  </si>
  <si>
    <t>A791011</t>
  </si>
  <si>
    <t>Operativni plan konkurentnosti i kohezija - infrastruktura</t>
  </si>
  <si>
    <t>K618350</t>
  </si>
  <si>
    <t>Poboljšanje infrastrukture</t>
  </si>
  <si>
    <t>A734193</t>
  </si>
  <si>
    <t>Skrb o osobama s mentalnim oštećenjima</t>
  </si>
  <si>
    <t>A791010</t>
  </si>
  <si>
    <t>Skrb o osobama s mentalnim oštećenjima (iz evidencijskih prihoda)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</si>
</sst>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36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indexed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color rgb="FF002060"/>
      <name val="Times New Roman"/>
      <family val="1"/>
      <charset val="238"/>
    </font>
    <font>
      <sz val="8"/>
      <color rgb="FF002060"/>
      <name val="Times New Roman"/>
      <family val="1"/>
      <charset val="238"/>
    </font>
    <font>
      <b/>
      <i/>
      <sz val="8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i/>
      <sz val="8"/>
      <color rgb="FF002060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8"/>
      <color rgb="FF00206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rgb="FFBFBFBF"/>
        <bgColor indexed="64"/>
      </patternFill>
    </fill>
    <fill>
      <patternFill patternType="solid">
        <fgColor rgb="FFDDEBF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5" fillId="0" borderId="0"/>
    <xf numFmtId="4" fontId="34" fillId="0" borderId="10" applyNumberFormat="0" applyProtection="0">
      <alignment vertical="center"/>
    </xf>
    <xf numFmtId="4" fontId="27" fillId="19" borderId="10" applyNumberFormat="0" applyProtection="0">
      <alignment vertical="center"/>
    </xf>
    <xf numFmtId="4" fontId="26" fillId="19" borderId="10" applyNumberFormat="0" applyProtection="0">
      <alignment horizontal="left" vertical="center" indent="1"/>
    </xf>
    <xf numFmtId="0" fontId="26" fillId="19" borderId="10" applyNumberFormat="0" applyProtection="0">
      <alignment horizontal="left" vertical="top" indent="1"/>
    </xf>
    <xf numFmtId="4" fontId="26" fillId="20" borderId="0" applyNumberFormat="0" applyProtection="0">
      <alignment horizontal="left" vertical="center" indent="1"/>
    </xf>
    <xf numFmtId="4" fontId="28" fillId="14" borderId="10" applyNumberFormat="0" applyProtection="0">
      <alignment horizontal="right" vertical="center"/>
    </xf>
    <xf numFmtId="4" fontId="28" fillId="13" borderId="10" applyNumberFormat="0" applyProtection="0">
      <alignment horizontal="right" vertical="center"/>
    </xf>
    <xf numFmtId="4" fontId="28" fillId="17" borderId="10" applyNumberFormat="0" applyProtection="0">
      <alignment horizontal="right" vertical="center"/>
    </xf>
    <xf numFmtId="4" fontId="28" fillId="18" borderId="10" applyNumberFormat="0" applyProtection="0">
      <alignment horizontal="right" vertical="center"/>
    </xf>
    <xf numFmtId="4" fontId="28" fillId="21" borderId="10" applyNumberFormat="0" applyProtection="0">
      <alignment horizontal="right" vertical="center"/>
    </xf>
    <xf numFmtId="4" fontId="28" fillId="22" borderId="10" applyNumberFormat="0" applyProtection="0">
      <alignment horizontal="right" vertical="center"/>
    </xf>
    <xf numFmtId="4" fontId="28" fillId="15" borderId="10" applyNumberFormat="0" applyProtection="0">
      <alignment horizontal="right" vertical="center"/>
    </xf>
    <xf numFmtId="4" fontId="28" fillId="16" borderId="10" applyNumberFormat="0" applyProtection="0">
      <alignment horizontal="right" vertical="center"/>
    </xf>
    <xf numFmtId="4" fontId="28" fillId="23" borderId="10" applyNumberFormat="0" applyProtection="0">
      <alignment horizontal="right" vertical="center"/>
    </xf>
    <xf numFmtId="4" fontId="26" fillId="24" borderId="11" applyNumberFormat="0" applyProtection="0">
      <alignment horizontal="left" vertical="center" indent="1"/>
    </xf>
    <xf numFmtId="4" fontId="28" fillId="25" borderId="0" applyNumberFormat="0" applyProtection="0">
      <alignment horizontal="left" vertical="center" indent="1"/>
    </xf>
    <xf numFmtId="4" fontId="3" fillId="26" borderId="0" applyNumberFormat="0" applyProtection="0">
      <alignment horizontal="left" vertical="center" indent="1"/>
    </xf>
    <xf numFmtId="4" fontId="26" fillId="12" borderId="10" applyNumberFormat="0" applyProtection="0">
      <alignment horizontal="center" vertical="top"/>
    </xf>
    <xf numFmtId="4" fontId="2" fillId="25" borderId="0" applyNumberFormat="0" applyProtection="0">
      <alignment horizontal="left" vertical="center" indent="1"/>
    </xf>
    <xf numFmtId="4" fontId="2" fillId="20" borderId="0" applyNumberFormat="0" applyProtection="0">
      <alignment horizontal="left" vertical="center" indent="1"/>
    </xf>
    <xf numFmtId="0" fontId="32" fillId="0" borderId="10" applyNumberFormat="0" applyProtection="0">
      <alignment horizontal="left" vertical="center" indent="1"/>
    </xf>
    <xf numFmtId="0" fontId="5" fillId="26" borderId="10" applyNumberFormat="0" applyProtection="0">
      <alignment horizontal="left" vertical="top" indent="1"/>
    </xf>
    <xf numFmtId="0" fontId="32" fillId="0" borderId="10" applyNumberFormat="0" applyProtection="0">
      <alignment horizontal="left" vertical="center" indent="1"/>
    </xf>
    <xf numFmtId="0" fontId="5" fillId="20" borderId="10" applyNumberFormat="0" applyProtection="0">
      <alignment horizontal="left" vertical="top" indent="1"/>
    </xf>
    <xf numFmtId="0" fontId="32" fillId="0" borderId="10" applyNumberFormat="0" applyProtection="0">
      <alignment horizontal="left" vertical="center" indent="1"/>
    </xf>
    <xf numFmtId="0" fontId="5" fillId="27" borderId="10" applyNumberFormat="0" applyProtection="0">
      <alignment horizontal="left" vertical="top" indent="1"/>
    </xf>
    <xf numFmtId="0" fontId="33" fillId="0" borderId="10" applyNumberFormat="0" applyProtection="0">
      <alignment horizontal="left" vertical="center"/>
    </xf>
    <xf numFmtId="0" fontId="5" fillId="28" borderId="10" applyNumberFormat="0" applyProtection="0">
      <alignment horizontal="left" vertical="top" indent="1"/>
    </xf>
    <xf numFmtId="0" fontId="5" fillId="0" borderId="0"/>
    <xf numFmtId="4" fontId="28" fillId="29" borderId="10" applyNumberFormat="0" applyProtection="0">
      <alignment vertical="center"/>
    </xf>
    <xf numFmtId="4" fontId="29" fillId="29" borderId="10" applyNumberFormat="0" applyProtection="0">
      <alignment vertical="center"/>
    </xf>
    <xf numFmtId="4" fontId="28" fillId="29" borderId="10" applyNumberFormat="0" applyProtection="0">
      <alignment horizontal="left" vertical="center" indent="1"/>
    </xf>
    <xf numFmtId="0" fontId="28" fillId="29" borderId="10" applyNumberFormat="0" applyProtection="0">
      <alignment horizontal="left" vertical="top" indent="1"/>
    </xf>
    <xf numFmtId="4" fontId="35" fillId="0" borderId="10" applyNumberFormat="0" applyProtection="0">
      <alignment horizontal="right" vertical="center"/>
    </xf>
    <xf numFmtId="4" fontId="29" fillId="25" borderId="10" applyNumberFormat="0" applyProtection="0">
      <alignment horizontal="right" vertical="center"/>
    </xf>
    <xf numFmtId="4" fontId="28" fillId="12" borderId="10" applyNumberFormat="0" applyProtection="0">
      <alignment horizontal="left" vertical="center" indent="1"/>
    </xf>
    <xf numFmtId="0" fontId="26" fillId="20" borderId="10" applyNumberFormat="0" applyProtection="0">
      <alignment horizontal="center" vertical="top" wrapText="1"/>
    </xf>
    <xf numFmtId="4" fontId="30" fillId="30" borderId="0" applyNumberFormat="0" applyProtection="0">
      <alignment horizontal="left" vertical="top" indent="1"/>
    </xf>
    <xf numFmtId="4" fontId="31" fillId="25" borderId="10" applyNumberFormat="0" applyProtection="0">
      <alignment horizontal="right" vertical="center"/>
    </xf>
  </cellStyleXfs>
  <cellXfs count="26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2" borderId="3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vertical="center" wrapText="1"/>
    </xf>
    <xf numFmtId="0" fontId="5" fillId="2" borderId="3" xfId="0" quotePrefix="1" applyFont="1" applyFill="1" applyBorder="1" applyAlignment="1">
      <alignment horizontal="left" vertical="center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quotePrefix="1" applyFont="1" applyFill="1" applyBorder="1" applyAlignment="1">
      <alignment horizontal="left" vertical="center" wrapText="1"/>
    </xf>
    <xf numFmtId="0" fontId="0" fillId="0" borderId="3" xfId="0" applyBorder="1"/>
    <xf numFmtId="0" fontId="8" fillId="0" borderId="0" xfId="0" applyFont="1" applyAlignment="1">
      <alignment vertical="top" wrapText="1"/>
    </xf>
    <xf numFmtId="0" fontId="9" fillId="3" borderId="4" xfId="0" applyFont="1" applyFill="1" applyBorder="1" applyAlignment="1">
      <alignment horizontal="center" vertical="center" wrapText="1"/>
    </xf>
    <xf numFmtId="0" fontId="11" fillId="0" borderId="3" xfId="0" quotePrefix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right" vertical="center"/>
    </xf>
    <xf numFmtId="164" fontId="17" fillId="0" borderId="3" xfId="2" applyFont="1" applyFill="1" applyBorder="1" applyAlignment="1" applyProtection="1">
      <alignment vertical="center" wrapText="1"/>
    </xf>
    <xf numFmtId="164" fontId="17" fillId="3" borderId="3" xfId="2" applyFont="1" applyFill="1" applyBorder="1" applyAlignment="1" applyProtection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164" fontId="14" fillId="0" borderId="3" xfId="2" applyFont="1" applyFill="1" applyBorder="1" applyAlignment="1" applyProtection="1">
      <alignment horizontal="left" vertical="center" wrapText="1"/>
    </xf>
    <xf numFmtId="164" fontId="11" fillId="3" borderId="3" xfId="2" quotePrefix="1" applyFont="1" applyFill="1" applyBorder="1" applyAlignment="1">
      <alignment horizontal="left" wrapText="1"/>
    </xf>
    <xf numFmtId="0" fontId="12" fillId="3" borderId="0" xfId="0" applyFont="1" applyFill="1"/>
    <xf numFmtId="0" fontId="12" fillId="0" borderId="0" xfId="0" applyFont="1" applyAlignment="1">
      <alignment horizontal="left"/>
    </xf>
    <xf numFmtId="0" fontId="12" fillId="3" borderId="0" xfId="0" applyFont="1" applyFill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164" fontId="13" fillId="0" borderId="3" xfId="2" applyFont="1" applyFill="1" applyBorder="1" applyAlignment="1">
      <alignment horizontal="right" wrapText="1"/>
    </xf>
    <xf numFmtId="164" fontId="11" fillId="0" borderId="3" xfId="2" applyFont="1" applyFill="1" applyBorder="1" applyAlignment="1">
      <alignment horizontal="right" wrapText="1"/>
    </xf>
    <xf numFmtId="164" fontId="13" fillId="0" borderId="3" xfId="2" applyFont="1" applyBorder="1" applyAlignment="1">
      <alignment horizontal="right" wrapText="1"/>
    </xf>
    <xf numFmtId="0" fontId="14" fillId="3" borderId="1" xfId="0" applyFont="1" applyFill="1" applyBorder="1" applyAlignment="1">
      <alignment horizontal="left" vertical="center" wrapText="1"/>
    </xf>
    <xf numFmtId="164" fontId="11" fillId="0" borderId="3" xfId="2" applyFont="1" applyBorder="1" applyAlignment="1">
      <alignment horizontal="right" wrapText="1"/>
    </xf>
    <xf numFmtId="0" fontId="18" fillId="0" borderId="0" xfId="0" applyFont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21" fillId="0" borderId="0" xfId="0" applyFont="1"/>
    <xf numFmtId="0" fontId="18" fillId="0" borderId="0" xfId="0" applyFont="1"/>
    <xf numFmtId="4" fontId="12" fillId="0" borderId="0" xfId="0" applyNumberFormat="1" applyFont="1"/>
    <xf numFmtId="0" fontId="11" fillId="3" borderId="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justify" vertical="center" wrapText="1"/>
    </xf>
    <xf numFmtId="0" fontId="14" fillId="2" borderId="3" xfId="0" applyFont="1" applyFill="1" applyBorder="1" applyAlignment="1">
      <alignment horizontal="left" vertical="center" wrapText="1"/>
    </xf>
    <xf numFmtId="164" fontId="12" fillId="0" borderId="0" xfId="0" applyNumberFormat="1" applyFont="1"/>
    <xf numFmtId="164" fontId="13" fillId="2" borderId="3" xfId="2" applyFont="1" applyFill="1" applyBorder="1" applyAlignment="1">
      <alignment horizontal="right"/>
    </xf>
    <xf numFmtId="0" fontId="24" fillId="2" borderId="3" xfId="0" quotePrefix="1" applyFont="1" applyFill="1" applyBorder="1" applyAlignment="1">
      <alignment horizontal="left" vertical="center" wrapText="1" indent="1"/>
    </xf>
    <xf numFmtId="164" fontId="12" fillId="0" borderId="3" xfId="2" applyFont="1" applyBorder="1"/>
    <xf numFmtId="0" fontId="24" fillId="2" borderId="3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4" fontId="12" fillId="0" borderId="0" xfId="2" applyFont="1" applyFill="1" applyBorder="1"/>
    <xf numFmtId="164" fontId="17" fillId="0" borderId="0" xfId="2" applyFont="1" applyFill="1" applyBorder="1"/>
    <xf numFmtId="0" fontId="22" fillId="0" borderId="0" xfId="3" applyFont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 wrapText="1"/>
    </xf>
    <xf numFmtId="164" fontId="11" fillId="2" borderId="3" xfId="2" applyFont="1" applyFill="1" applyBorder="1" applyAlignment="1">
      <alignment horizontal="right"/>
    </xf>
    <xf numFmtId="164" fontId="13" fillId="2" borderId="3" xfId="2" applyFont="1" applyFill="1" applyBorder="1" applyAlignment="1" applyProtection="1">
      <alignment horizontal="right" wrapText="1"/>
    </xf>
    <xf numFmtId="0" fontId="18" fillId="0" borderId="0" xfId="3" applyFont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4" fontId="22" fillId="0" borderId="0" xfId="0" applyNumberFormat="1" applyFont="1" applyAlignment="1">
      <alignment horizontal="right" vertical="center" wrapText="1"/>
    </xf>
    <xf numFmtId="3" fontId="18" fillId="0" borderId="0" xfId="3" applyNumberFormat="1" applyFont="1" applyAlignment="1">
      <alignment horizontal="right" vertical="center"/>
    </xf>
    <xf numFmtId="49" fontId="18" fillId="0" borderId="0" xfId="4" applyNumberFormat="1" applyFont="1" applyAlignment="1">
      <alignment horizontal="left" vertical="center" wrapText="1"/>
    </xf>
    <xf numFmtId="4" fontId="19" fillId="0" borderId="0" xfId="4" applyNumberFormat="1" applyFont="1" applyAlignment="1">
      <alignment horizontal="right" vertical="center"/>
    </xf>
    <xf numFmtId="4" fontId="19" fillId="0" borderId="0" xfId="4" applyNumberFormat="1" applyFont="1" applyAlignment="1">
      <alignment horizontal="left" vertical="center"/>
    </xf>
    <xf numFmtId="4" fontId="18" fillId="0" borderId="0" xfId="3" applyNumberFormat="1" applyFont="1" applyAlignment="1">
      <alignment horizontal="left" vertical="center" wrapText="1"/>
    </xf>
    <xf numFmtId="49" fontId="18" fillId="0" borderId="0" xfId="3" applyNumberFormat="1" applyFont="1" applyAlignment="1">
      <alignment horizontal="left" vertical="center" wrapText="1"/>
    </xf>
    <xf numFmtId="164" fontId="14" fillId="2" borderId="3" xfId="2" applyFont="1" applyFill="1" applyBorder="1" applyAlignment="1">
      <alignment horizontal="right"/>
    </xf>
    <xf numFmtId="0" fontId="14" fillId="2" borderId="0" xfId="0" applyFont="1" applyFill="1" applyAlignment="1">
      <alignment horizontal="left" vertical="center" wrapText="1"/>
    </xf>
    <xf numFmtId="164" fontId="17" fillId="2" borderId="3" xfId="2" applyFont="1" applyFill="1" applyBorder="1" applyAlignment="1">
      <alignment horizontal="right"/>
    </xf>
    <xf numFmtId="0" fontId="24" fillId="2" borderId="0" xfId="0" quotePrefix="1" applyFont="1" applyFill="1" applyAlignment="1">
      <alignment horizontal="left" vertical="center" wrapText="1" indent="1"/>
    </xf>
    <xf numFmtId="164" fontId="17" fillId="0" borderId="3" xfId="2" applyFont="1" applyBorder="1"/>
    <xf numFmtId="164" fontId="17" fillId="2" borderId="3" xfId="2" applyFont="1" applyFill="1" applyBorder="1" applyAlignment="1" applyProtection="1">
      <alignment horizontal="right" wrapText="1"/>
    </xf>
    <xf numFmtId="164" fontId="24" fillId="4" borderId="7" xfId="2" applyFont="1" applyFill="1" applyBorder="1" applyAlignment="1">
      <alignment horizontal="center" vertical="center" wrapText="1"/>
    </xf>
    <xf numFmtId="164" fontId="21" fillId="2" borderId="3" xfId="2" applyFont="1" applyFill="1" applyBorder="1" applyAlignment="1">
      <alignment horizontal="right"/>
    </xf>
    <xf numFmtId="164" fontId="21" fillId="0" borderId="3" xfId="2" applyFont="1" applyBorder="1"/>
    <xf numFmtId="3" fontId="18" fillId="0" borderId="0" xfId="0" applyNumberFormat="1" applyFont="1" applyAlignment="1">
      <alignment horizontal="center" vertical="center"/>
    </xf>
    <xf numFmtId="0" fontId="18" fillId="0" borderId="0" xfId="5" applyFont="1" applyAlignment="1">
      <alignment horizontal="center" vertical="center" wrapText="1"/>
    </xf>
    <xf numFmtId="0" fontId="22" fillId="0" borderId="0" xfId="5" applyFont="1" applyAlignment="1">
      <alignment vertical="center" wrapText="1"/>
    </xf>
    <xf numFmtId="0" fontId="22" fillId="0" borderId="0" xfId="5" applyFont="1" applyAlignment="1">
      <alignment horizontal="center" vertical="center" wrapText="1"/>
    </xf>
    <xf numFmtId="3" fontId="22" fillId="0" borderId="0" xfId="0" applyNumberFormat="1" applyFont="1" applyAlignment="1">
      <alignment horizontal="left" vertical="center"/>
    </xf>
    <xf numFmtId="3" fontId="22" fillId="0" borderId="0" xfId="0" applyNumberFormat="1" applyFont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vertical="center"/>
    </xf>
    <xf numFmtId="3" fontId="25" fillId="0" borderId="0" xfId="0" applyNumberFormat="1" applyFont="1" applyAlignment="1">
      <alignment horizontal="center" vertical="center" wrapText="1"/>
    </xf>
    <xf numFmtId="3" fontId="25" fillId="0" borderId="0" xfId="0" applyNumberFormat="1" applyFont="1" applyAlignment="1">
      <alignment vertical="center"/>
    </xf>
    <xf numFmtId="49" fontId="25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3" fontId="23" fillId="9" borderId="7" xfId="0" applyNumberFormat="1" applyFont="1" applyFill="1" applyBorder="1" applyAlignment="1">
      <alignment horizontal="center" vertical="center"/>
    </xf>
    <xf numFmtId="0" fontId="23" fillId="9" borderId="7" xfId="0" applyFont="1" applyFill="1" applyBorder="1" applyAlignment="1">
      <alignment horizontal="left" vertical="center" wrapText="1"/>
    </xf>
    <xf numFmtId="4" fontId="23" fillId="9" borderId="7" xfId="0" applyNumberFormat="1" applyFont="1" applyFill="1" applyBorder="1" applyAlignment="1">
      <alignment horizontal="right" vertical="center" wrapText="1"/>
    </xf>
    <xf numFmtId="3" fontId="23" fillId="9" borderId="7" xfId="0" applyNumberFormat="1" applyFont="1" applyFill="1" applyBorder="1" applyAlignment="1">
      <alignment horizontal="left" vertical="center" wrapText="1"/>
    </xf>
    <xf numFmtId="3" fontId="16" fillId="8" borderId="7" xfId="0" applyNumberFormat="1" applyFont="1" applyFill="1" applyBorder="1" applyAlignment="1">
      <alignment horizontal="center"/>
    </xf>
    <xf numFmtId="3" fontId="16" fillId="8" borderId="7" xfId="0" applyNumberFormat="1" applyFont="1" applyFill="1" applyBorder="1" applyAlignment="1">
      <alignment horizontal="left" vertical="center"/>
    </xf>
    <xf numFmtId="4" fontId="16" fillId="7" borderId="7" xfId="0" applyNumberFormat="1" applyFont="1" applyFill="1" applyBorder="1" applyAlignment="1">
      <alignment vertical="center"/>
    </xf>
    <xf numFmtId="0" fontId="14" fillId="6" borderId="7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left" vertical="center" wrapText="1"/>
    </xf>
    <xf numFmtId="4" fontId="14" fillId="0" borderId="7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center"/>
    </xf>
    <xf numFmtId="0" fontId="14" fillId="0" borderId="7" xfId="0" applyFont="1" applyBorder="1" applyAlignment="1">
      <alignment horizontal="left" vertical="center" wrapText="1"/>
    </xf>
    <xf numFmtId="4" fontId="14" fillId="0" borderId="7" xfId="0" applyNumberFormat="1" applyFont="1" applyBorder="1"/>
    <xf numFmtId="0" fontId="17" fillId="0" borderId="7" xfId="0" applyFont="1" applyBorder="1" applyAlignment="1">
      <alignment horizontal="center"/>
    </xf>
    <xf numFmtId="0" fontId="17" fillId="0" borderId="7" xfId="0" applyFont="1" applyBorder="1" applyAlignment="1">
      <alignment horizontal="left" vertical="center" wrapText="1"/>
    </xf>
    <xf numFmtId="4" fontId="17" fillId="0" borderId="7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vertical="center"/>
    </xf>
    <xf numFmtId="49" fontId="14" fillId="0" borderId="3" xfId="0" applyNumberFormat="1" applyFont="1" applyBorder="1" applyAlignment="1">
      <alignment horizontal="center"/>
    </xf>
    <xf numFmtId="0" fontId="14" fillId="0" borderId="3" xfId="0" applyFont="1" applyBorder="1" applyAlignment="1">
      <alignment vertical="center"/>
    </xf>
    <xf numFmtId="49" fontId="17" fillId="0" borderId="3" xfId="0" applyNumberFormat="1" applyFont="1" applyBorder="1" applyAlignment="1">
      <alignment horizontal="center"/>
    </xf>
    <xf numFmtId="4" fontId="23" fillId="0" borderId="7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vertical="center" wrapText="1"/>
    </xf>
    <xf numFmtId="4" fontId="14" fillId="6" borderId="7" xfId="0" applyNumberFormat="1" applyFont="1" applyFill="1" applyBorder="1" applyAlignment="1">
      <alignment horizontal="right" vertical="center"/>
    </xf>
    <xf numFmtId="4" fontId="16" fillId="8" borderId="7" xfId="0" applyNumberFormat="1" applyFont="1" applyFill="1" applyBorder="1" applyAlignment="1">
      <alignment horizontal="right" vertical="center"/>
    </xf>
    <xf numFmtId="3" fontId="14" fillId="6" borderId="7" xfId="0" applyNumberFormat="1" applyFont="1" applyFill="1" applyBorder="1" applyAlignment="1">
      <alignment horizontal="center"/>
    </xf>
    <xf numFmtId="3" fontId="14" fillId="6" borderId="7" xfId="0" applyNumberFormat="1" applyFont="1" applyFill="1" applyBorder="1" applyAlignment="1">
      <alignment horizontal="left" vertical="center"/>
    </xf>
    <xf numFmtId="4" fontId="14" fillId="0" borderId="3" xfId="0" applyNumberFormat="1" applyFont="1" applyBorder="1" applyAlignment="1">
      <alignment horizontal="right" vertical="center"/>
    </xf>
    <xf numFmtId="4" fontId="14" fillId="0" borderId="7" xfId="0" applyNumberFormat="1" applyFont="1" applyBorder="1" applyAlignment="1">
      <alignment vertical="center"/>
    </xf>
    <xf numFmtId="4" fontId="17" fillId="0" borderId="7" xfId="0" applyNumberFormat="1" applyFont="1" applyBorder="1" applyAlignment="1">
      <alignment vertical="center"/>
    </xf>
    <xf numFmtId="4" fontId="14" fillId="6" borderId="9" xfId="0" applyNumberFormat="1" applyFont="1" applyFill="1" applyBorder="1" applyAlignment="1">
      <alignment horizontal="right" vertical="center"/>
    </xf>
    <xf numFmtId="4" fontId="17" fillId="6" borderId="3" xfId="0" applyNumberFormat="1" applyFont="1" applyFill="1" applyBorder="1" applyAlignment="1">
      <alignment horizontal="right" vertical="center"/>
    </xf>
    <xf numFmtId="4" fontId="17" fillId="4" borderId="3" xfId="0" applyNumberFormat="1" applyFont="1" applyFill="1" applyBorder="1" applyAlignment="1">
      <alignment horizontal="right" vertical="center"/>
    </xf>
    <xf numFmtId="4" fontId="14" fillId="5" borderId="3" xfId="0" applyNumberFormat="1" applyFont="1" applyFill="1" applyBorder="1" applyAlignment="1">
      <alignment horizontal="right" vertical="center"/>
    </xf>
    <xf numFmtId="4" fontId="14" fillId="4" borderId="3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4" fillId="0" borderId="0" xfId="0" applyFont="1"/>
    <xf numFmtId="4" fontId="14" fillId="4" borderId="3" xfId="0" applyNumberFormat="1" applyFont="1" applyFill="1" applyBorder="1" applyAlignment="1">
      <alignment horizontal="right" vertical="center" wrapText="1"/>
    </xf>
    <xf numFmtId="49" fontId="14" fillId="4" borderId="3" xfId="0" applyNumberFormat="1" applyFont="1" applyFill="1" applyBorder="1" applyAlignment="1">
      <alignment horizontal="left" vertical="center" wrapText="1"/>
    </xf>
    <xf numFmtId="49" fontId="14" fillId="4" borderId="3" xfId="0" applyNumberFormat="1" applyFont="1" applyFill="1" applyBorder="1" applyAlignment="1">
      <alignment horizontal="center" vertical="center"/>
    </xf>
    <xf numFmtId="0" fontId="17" fillId="0" borderId="3" xfId="0" applyFont="1" applyBorder="1"/>
    <xf numFmtId="49" fontId="17" fillId="4" borderId="3" xfId="0" applyNumberFormat="1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right" vertical="center"/>
    </xf>
    <xf numFmtId="0" fontId="14" fillId="4" borderId="3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left" vertical="center" wrapText="1"/>
    </xf>
    <xf numFmtId="4" fontId="17" fillId="4" borderId="3" xfId="0" applyNumberFormat="1" applyFont="1" applyFill="1" applyBorder="1" applyAlignment="1">
      <alignment horizontal="right" vertical="center" wrapText="1"/>
    </xf>
    <xf numFmtId="0" fontId="14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left" vertical="center" wrapText="1"/>
    </xf>
    <xf numFmtId="49" fontId="17" fillId="6" borderId="3" xfId="0" applyNumberFormat="1" applyFont="1" applyFill="1" applyBorder="1" applyAlignment="1">
      <alignment horizontal="left" vertical="center" wrapText="1"/>
    </xf>
    <xf numFmtId="49" fontId="14" fillId="4" borderId="3" xfId="0" applyNumberFormat="1" applyFont="1" applyFill="1" applyBorder="1" applyAlignment="1">
      <alignment vertical="center" wrapText="1"/>
    </xf>
    <xf numFmtId="49" fontId="14" fillId="5" borderId="3" xfId="0" applyNumberFormat="1" applyFont="1" applyFill="1" applyBorder="1" applyAlignment="1">
      <alignment horizontal="right" vertical="center"/>
    </xf>
    <xf numFmtId="49" fontId="14" fillId="5" borderId="3" xfId="0" applyNumberFormat="1" applyFont="1" applyFill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4" fontId="17" fillId="0" borderId="3" xfId="0" applyNumberFormat="1" applyFont="1" applyBorder="1" applyAlignment="1">
      <alignment horizontal="right" vertical="center"/>
    </xf>
    <xf numFmtId="4" fontId="14" fillId="4" borderId="3" xfId="0" applyNumberFormat="1" applyFont="1" applyFill="1" applyBorder="1" applyAlignment="1">
      <alignment vertical="center"/>
    </xf>
    <xf numFmtId="4" fontId="17" fillId="4" borderId="3" xfId="0" applyNumberFormat="1" applyFont="1" applyFill="1" applyBorder="1" applyAlignment="1">
      <alignment vertical="center"/>
    </xf>
    <xf numFmtId="49" fontId="17" fillId="0" borderId="3" xfId="0" applyNumberFormat="1" applyFont="1" applyBorder="1" applyAlignment="1">
      <alignment horizontal="right" vertical="center"/>
    </xf>
    <xf numFmtId="49" fontId="14" fillId="0" borderId="3" xfId="0" applyNumberFormat="1" applyFont="1" applyBorder="1" applyAlignment="1">
      <alignment horizontal="right" vertical="center"/>
    </xf>
    <xf numFmtId="0" fontId="17" fillId="4" borderId="3" xfId="0" applyFont="1" applyFill="1" applyBorder="1" applyAlignment="1">
      <alignment horizontal="right" vertical="center"/>
    </xf>
    <xf numFmtId="4" fontId="14" fillId="0" borderId="3" xfId="0" applyNumberFormat="1" applyFont="1" applyBorder="1" applyAlignment="1">
      <alignment vertical="center"/>
    </xf>
    <xf numFmtId="164" fontId="11" fillId="3" borderId="3" xfId="2" applyFont="1" applyFill="1" applyBorder="1" applyAlignment="1">
      <alignment horizontal="right" wrapText="1"/>
    </xf>
    <xf numFmtId="164" fontId="13" fillId="0" borderId="0" xfId="0" applyNumberFormat="1" applyFont="1" applyAlignment="1">
      <alignment wrapText="1"/>
    </xf>
    <xf numFmtId="164" fontId="11" fillId="2" borderId="3" xfId="0" applyNumberFormat="1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 wrapText="1"/>
    </xf>
    <xf numFmtId="4" fontId="14" fillId="3" borderId="3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/>
    </xf>
    <xf numFmtId="164" fontId="15" fillId="0" borderId="3" xfId="2" applyFont="1" applyBorder="1"/>
    <xf numFmtId="2" fontId="12" fillId="0" borderId="3" xfId="0" applyNumberFormat="1" applyFont="1" applyBorder="1"/>
    <xf numFmtId="2" fontId="15" fillId="0" borderId="3" xfId="0" applyNumberFormat="1" applyFont="1" applyBorder="1"/>
    <xf numFmtId="2" fontId="12" fillId="0" borderId="0" xfId="0" applyNumberFormat="1" applyFont="1"/>
    <xf numFmtId="2" fontId="18" fillId="0" borderId="0" xfId="5" applyNumberFormat="1" applyFont="1" applyAlignment="1">
      <alignment horizontal="center" vertical="center" wrapText="1"/>
    </xf>
    <xf numFmtId="4" fontId="20" fillId="11" borderId="7" xfId="0" applyNumberFormat="1" applyFont="1" applyFill="1" applyBorder="1" applyAlignment="1">
      <alignment horizontal="right" vertical="center" wrapText="1"/>
    </xf>
    <xf numFmtId="4" fontId="23" fillId="0" borderId="7" xfId="0" applyNumberFormat="1" applyFont="1" applyBorder="1" applyAlignment="1">
      <alignment horizontal="right" vertical="center" wrapText="1"/>
    </xf>
    <xf numFmtId="4" fontId="16" fillId="7" borderId="7" xfId="0" applyNumberFormat="1" applyFont="1" applyFill="1" applyBorder="1" applyAlignment="1">
      <alignment horizontal="right" vertical="center"/>
    </xf>
    <xf numFmtId="4" fontId="23" fillId="10" borderId="7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4" fontId="14" fillId="5" borderId="3" xfId="0" applyNumberFormat="1" applyFont="1" applyFill="1" applyBorder="1" applyAlignment="1">
      <alignment vertical="center"/>
    </xf>
    <xf numFmtId="4" fontId="14" fillId="5" borderId="3" xfId="0" applyNumberFormat="1" applyFont="1" applyFill="1" applyBorder="1" applyAlignment="1">
      <alignment horizontal="right" vertical="center" wrapText="1"/>
    </xf>
    <xf numFmtId="49" fontId="14" fillId="5" borderId="6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164" fontId="14" fillId="3" borderId="3" xfId="2" applyFont="1" applyFill="1" applyBorder="1" applyAlignment="1" applyProtection="1">
      <alignment vertical="center" wrapText="1"/>
    </xf>
    <xf numFmtId="164" fontId="15" fillId="3" borderId="3" xfId="2" applyFont="1" applyFill="1" applyBorder="1"/>
    <xf numFmtId="0" fontId="14" fillId="3" borderId="2" xfId="0" applyFont="1" applyFill="1" applyBorder="1" applyAlignment="1">
      <alignment vertical="center" wrapText="1"/>
    </xf>
    <xf numFmtId="164" fontId="14" fillId="3" borderId="3" xfId="2" applyFont="1" applyFill="1" applyBorder="1" applyAlignment="1" applyProtection="1">
      <alignment wrapText="1"/>
    </xf>
    <xf numFmtId="3" fontId="14" fillId="5" borderId="3" xfId="0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left" vertical="center" wrapText="1"/>
    </xf>
    <xf numFmtId="4" fontId="14" fillId="3" borderId="3" xfId="0" applyNumberFormat="1" applyFont="1" applyFill="1" applyBorder="1" applyAlignment="1">
      <alignment vertical="center"/>
    </xf>
    <xf numFmtId="49" fontId="14" fillId="5" borderId="3" xfId="0" applyNumberFormat="1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right" vertical="center"/>
    </xf>
    <xf numFmtId="0" fontId="14" fillId="5" borderId="3" xfId="0" applyFont="1" applyFill="1" applyBorder="1" applyAlignment="1">
      <alignment horizontal="left" vertical="center" wrapText="1"/>
    </xf>
    <xf numFmtId="164" fontId="11" fillId="3" borderId="3" xfId="2" applyFont="1" applyFill="1" applyBorder="1" applyAlignment="1">
      <alignment horizontal="right"/>
    </xf>
    <xf numFmtId="2" fontId="12" fillId="3" borderId="3" xfId="0" applyNumberFormat="1" applyFont="1" applyFill="1" applyBorder="1"/>
    <xf numFmtId="49" fontId="14" fillId="3" borderId="9" xfId="4" applyNumberFormat="1" applyFont="1" applyFill="1" applyBorder="1" applyAlignment="1">
      <alignment horizontal="left" vertical="center" wrapText="1"/>
    </xf>
    <xf numFmtId="164" fontId="11" fillId="3" borderId="12" xfId="2" applyFont="1" applyFill="1" applyBorder="1" applyAlignment="1">
      <alignment horizontal="right"/>
    </xf>
    <xf numFmtId="2" fontId="12" fillId="3" borderId="12" xfId="0" applyNumberFormat="1" applyFont="1" applyFill="1" applyBorder="1"/>
    <xf numFmtId="49" fontId="14" fillId="0" borderId="3" xfId="4" applyNumberFormat="1" applyFont="1" applyBorder="1" applyAlignment="1">
      <alignment horizontal="left" vertical="center" wrapText="1"/>
    </xf>
    <xf numFmtId="4" fontId="23" fillId="3" borderId="7" xfId="0" applyNumberFormat="1" applyFont="1" applyFill="1" applyBorder="1" applyAlignment="1">
      <alignment horizontal="right" vertical="center"/>
    </xf>
    <xf numFmtId="0" fontId="23" fillId="3" borderId="7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left" vertical="center" wrapText="1"/>
    </xf>
    <xf numFmtId="4" fontId="14" fillId="3" borderId="7" xfId="0" applyNumberFormat="1" applyFont="1" applyFill="1" applyBorder="1" applyAlignment="1">
      <alignment horizontal="right" vertic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vertical="center"/>
    </xf>
    <xf numFmtId="4" fontId="23" fillId="3" borderId="7" xfId="0" applyNumberFormat="1" applyFont="1" applyFill="1" applyBorder="1" applyAlignment="1">
      <alignment horizontal="right" vertical="center" wrapText="1"/>
    </xf>
    <xf numFmtId="3" fontId="17" fillId="5" borderId="7" xfId="0" applyNumberFormat="1" applyFont="1" applyFill="1" applyBorder="1" applyAlignment="1">
      <alignment horizontal="center"/>
    </xf>
    <xf numFmtId="3" fontId="17" fillId="5" borderId="8" xfId="0" applyNumberFormat="1" applyFont="1" applyFill="1" applyBorder="1" applyAlignment="1">
      <alignment horizontal="left" vertical="center"/>
    </xf>
    <xf numFmtId="4" fontId="17" fillId="5" borderId="3" xfId="0" applyNumberFormat="1" applyFont="1" applyFill="1" applyBorder="1" applyAlignment="1">
      <alignment horizontal="right" vertical="center"/>
    </xf>
    <xf numFmtId="4" fontId="14" fillId="31" borderId="7" xfId="0" applyNumberFormat="1" applyFont="1" applyFill="1" applyBorder="1" applyAlignment="1">
      <alignment horizontal="right" vertical="center"/>
    </xf>
    <xf numFmtId="4" fontId="23" fillId="31" borderId="7" xfId="0" applyNumberFormat="1" applyFont="1" applyFill="1" applyBorder="1" applyAlignment="1">
      <alignment horizontal="right" vertical="center"/>
    </xf>
    <xf numFmtId="4" fontId="23" fillId="9" borderId="7" xfId="0" applyNumberFormat="1" applyFont="1" applyFill="1" applyBorder="1" applyAlignment="1">
      <alignment horizontal="right" vertical="center"/>
    </xf>
    <xf numFmtId="164" fontId="13" fillId="0" borderId="0" xfId="0" applyNumberFormat="1" applyFont="1" applyAlignment="1">
      <alignment horizontal="center" wrapText="1"/>
    </xf>
    <xf numFmtId="0" fontId="11" fillId="3" borderId="3" xfId="0" quotePrefix="1" applyFont="1" applyFill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right" vertical="center"/>
    </xf>
    <xf numFmtId="4" fontId="24" fillId="2" borderId="3" xfId="0" applyNumberFormat="1" applyFont="1" applyFill="1" applyBorder="1" applyAlignment="1">
      <alignment horizontal="right" vertical="center"/>
    </xf>
    <xf numFmtId="4" fontId="14" fillId="2" borderId="3" xfId="0" applyNumberFormat="1" applyFont="1" applyFill="1" applyBorder="1" applyAlignment="1">
      <alignment horizontal="right" vertical="center"/>
    </xf>
    <xf numFmtId="4" fontId="17" fillId="0" borderId="3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horizontal="right"/>
    </xf>
    <xf numFmtId="164" fontId="11" fillId="32" borderId="3" xfId="2" applyFont="1" applyFill="1" applyBorder="1" applyAlignment="1">
      <alignment horizontal="right" wrapText="1"/>
    </xf>
    <xf numFmtId="4" fontId="14" fillId="2" borderId="3" xfId="0" applyNumberFormat="1" applyFont="1" applyFill="1" applyBorder="1" applyAlignment="1">
      <alignment vertical="center"/>
    </xf>
    <xf numFmtId="49" fontId="17" fillId="0" borderId="0" xfId="0" applyNumberFormat="1" applyFont="1" applyAlignment="1">
      <alignment horizontal="center"/>
    </xf>
    <xf numFmtId="0" fontId="14" fillId="0" borderId="1" xfId="0" quotePrefix="1" applyFont="1" applyBorder="1" applyAlignment="1">
      <alignment horizontal="left" vertical="center" wrapText="1"/>
    </xf>
    <xf numFmtId="0" fontId="14" fillId="0" borderId="2" xfId="0" quotePrefix="1" applyFont="1" applyBorder="1" applyAlignment="1">
      <alignment horizontal="left" vertical="center" wrapText="1"/>
    </xf>
    <xf numFmtId="0" fontId="14" fillId="0" borderId="4" xfId="0" quotePrefix="1" applyFont="1" applyBorder="1" applyAlignment="1">
      <alignment horizontal="left" vertical="center" wrapText="1"/>
    </xf>
    <xf numFmtId="0" fontId="14" fillId="3" borderId="1" xfId="0" quotePrefix="1" applyFont="1" applyFill="1" applyBorder="1" applyAlignment="1">
      <alignment horizontal="left" vertical="center" wrapText="1"/>
    </xf>
    <xf numFmtId="0" fontId="14" fillId="3" borderId="2" xfId="0" quotePrefix="1" applyFont="1" applyFill="1" applyBorder="1" applyAlignment="1">
      <alignment horizontal="left" vertical="center" wrapText="1"/>
    </xf>
    <xf numFmtId="0" fontId="14" fillId="3" borderId="4" xfId="0" quotePrefix="1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center" vertical="center" wrapText="1"/>
    </xf>
    <xf numFmtId="0" fontId="11" fillId="3" borderId="2" xfId="0" quotePrefix="1" applyFont="1" applyFill="1" applyBorder="1" applyAlignment="1">
      <alignment horizontal="center" vertical="center" wrapText="1"/>
    </xf>
    <xf numFmtId="0" fontId="11" fillId="3" borderId="4" xfId="0" quotePrefix="1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wrapText="1"/>
    </xf>
    <xf numFmtId="0" fontId="11" fillId="0" borderId="2" xfId="0" quotePrefix="1" applyFont="1" applyBorder="1" applyAlignment="1">
      <alignment horizontal="center" wrapText="1"/>
    </xf>
    <xf numFmtId="0" fontId="11" fillId="0" borderId="4" xfId="0" quotePrefix="1" applyFont="1" applyBorder="1" applyAlignment="1">
      <alignment horizontal="center" wrapText="1"/>
    </xf>
    <xf numFmtId="0" fontId="14" fillId="0" borderId="0" xfId="0" applyFont="1" applyAlignment="1">
      <alignment horizontal="left" vertical="top" wrapText="1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 wrapText="1"/>
    </xf>
    <xf numFmtId="0" fontId="11" fillId="3" borderId="1" xfId="0" quotePrefix="1" applyFont="1" applyFill="1" applyBorder="1" applyAlignment="1">
      <alignment horizontal="left" wrapText="1"/>
    </xf>
    <xf numFmtId="0" fontId="11" fillId="3" borderId="2" xfId="0" quotePrefix="1" applyFont="1" applyFill="1" applyBorder="1" applyAlignment="1">
      <alignment horizontal="left" wrapText="1"/>
    </xf>
    <xf numFmtId="0" fontId="11" fillId="3" borderId="4" xfId="0" quotePrefix="1" applyFont="1" applyFill="1" applyBorder="1" applyAlignment="1">
      <alignment horizontal="left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1" fillId="3" borderId="2" xfId="0" quotePrefix="1" applyFont="1" applyFill="1" applyBorder="1" applyAlignment="1">
      <alignment horizontal="left" vertical="center" wrapText="1"/>
    </xf>
    <xf numFmtId="0" fontId="11" fillId="3" borderId="4" xfId="0" quotePrefix="1" applyFont="1" applyFill="1" applyBorder="1" applyAlignment="1">
      <alignment horizontal="left" vertical="center" wrapText="1"/>
    </xf>
    <xf numFmtId="3" fontId="14" fillId="5" borderId="1" xfId="0" applyNumberFormat="1" applyFont="1" applyFill="1" applyBorder="1" applyAlignment="1">
      <alignment horizontal="center" vertical="center"/>
    </xf>
    <xf numFmtId="3" fontId="14" fillId="5" borderId="4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/>
    </xf>
  </cellXfs>
  <cellStyles count="46">
    <cellStyle name="Normalno" xfId="0" builtinId="0"/>
    <cellStyle name="Normalno 2" xfId="3" xr:uid="{226C245E-D40E-4B35-B41D-7008BF457702}"/>
    <cellStyle name="Normalno 3" xfId="6" xr:uid="{785ACF67-89E7-4980-97A2-3EFA321B3141}"/>
    <cellStyle name="Normalno 3 3" xfId="5" xr:uid="{DECA7E1B-2D55-4FAD-BAE2-F5AE8724D02F}"/>
    <cellStyle name="Normalno 4" xfId="4" xr:uid="{48CBD751-9555-496E-AEDD-D54B06D05BED}"/>
    <cellStyle name="Obično_List4" xfId="1" xr:uid="{00000000-0005-0000-0000-000001000000}"/>
    <cellStyle name="SAPBEXaggData" xfId="7" xr:uid="{B4C5EFBA-3630-44A1-A2E2-BCC6CD4A23F1}"/>
    <cellStyle name="SAPBEXaggDataEmph" xfId="8" xr:uid="{C23E5D58-5822-483F-99D8-41091544EF3B}"/>
    <cellStyle name="SAPBEXaggItem" xfId="9" xr:uid="{6E77987D-1701-4773-8D0C-C8D96CFE7A5B}"/>
    <cellStyle name="SAPBEXaggItemX" xfId="10" xr:uid="{FD7E7CFB-EF31-4026-BDEC-AB6048F7BA16}"/>
    <cellStyle name="SAPBEXchaText" xfId="11" xr:uid="{39242C85-4B7C-42F8-8601-7457E83F160C}"/>
    <cellStyle name="SAPBEXexcBad7" xfId="12" xr:uid="{C3BAD060-6848-4AED-A8C6-9380DCF3EDBA}"/>
    <cellStyle name="SAPBEXexcBad8" xfId="13" xr:uid="{C90E0719-B45A-4179-97FF-7DEE3A0F17F4}"/>
    <cellStyle name="SAPBEXexcBad9" xfId="14" xr:uid="{CD089841-328C-4085-A5A2-B2CA938E2444}"/>
    <cellStyle name="SAPBEXexcCritical4" xfId="15" xr:uid="{BCB3CCB7-3145-42A4-A0ED-A9D110140D54}"/>
    <cellStyle name="SAPBEXexcCritical5" xfId="16" xr:uid="{DE91BC69-5F7C-495F-8232-987B416852C1}"/>
    <cellStyle name="SAPBEXexcCritical6" xfId="17" xr:uid="{8C782570-CEEB-4346-90D3-74550EB71322}"/>
    <cellStyle name="SAPBEXexcGood1" xfId="18" xr:uid="{B66733F4-ADFE-4C4E-A978-F8085E441B6A}"/>
    <cellStyle name="SAPBEXexcGood2" xfId="19" xr:uid="{F7DF02C8-8683-43EA-ADF5-E78F51974968}"/>
    <cellStyle name="SAPBEXexcGood3" xfId="20" xr:uid="{4ADBDFFB-A56D-418A-81E4-03C5395E268D}"/>
    <cellStyle name="SAPBEXfilterDrill" xfId="21" xr:uid="{949EE5F0-5238-4B1D-85BC-E91C61737EFF}"/>
    <cellStyle name="SAPBEXfilterItem" xfId="22" xr:uid="{389BFF62-D776-4F8D-A052-20526E59629D}"/>
    <cellStyle name="SAPBEXfilterText" xfId="23" xr:uid="{D6352E18-4EDE-4FB4-BC7E-F8D64E3F0F07}"/>
    <cellStyle name="SAPBEXformats" xfId="24" xr:uid="{D045742C-658F-41B1-985B-56AF8BD041BA}"/>
    <cellStyle name="SAPBEXheaderItem" xfId="25" xr:uid="{F936F07B-7BA2-4F58-82F6-644007CB5C1C}"/>
    <cellStyle name="SAPBEXheaderText" xfId="26" xr:uid="{44B2698F-3266-4FDD-B5DB-44FEE0E1780D}"/>
    <cellStyle name="SAPBEXHLevel0" xfId="27" xr:uid="{C80A08D4-EFC7-4464-BF7D-781DCCEC2B76}"/>
    <cellStyle name="SAPBEXHLevel0X" xfId="28" xr:uid="{41BFA519-E59B-4FB8-8EDB-52D386D418AA}"/>
    <cellStyle name="SAPBEXHLevel1" xfId="29" xr:uid="{2B842260-613A-49EC-B33B-A56060A0623B}"/>
    <cellStyle name="SAPBEXHLevel1X" xfId="30" xr:uid="{7DDCDF00-5AF3-4FC5-9875-03D528507495}"/>
    <cellStyle name="SAPBEXHLevel2" xfId="31" xr:uid="{D92A6526-7647-435E-8E8A-4ECB076C9AA1}"/>
    <cellStyle name="SAPBEXHLevel2X" xfId="32" xr:uid="{A6C8BE83-176D-4A1F-8D11-6D130A0E7B4B}"/>
    <cellStyle name="SAPBEXHLevel3" xfId="33" xr:uid="{2026D789-7977-4534-A99C-16CF96B8CEC8}"/>
    <cellStyle name="SAPBEXHLevel3X" xfId="34" xr:uid="{E7ECDF72-C37C-4FF0-BB6C-26BF0505E1F7}"/>
    <cellStyle name="SAPBEXinputData" xfId="35" xr:uid="{7A39F8F0-79C6-4233-9CC9-6A3DD5BA4FB1}"/>
    <cellStyle name="SAPBEXresData" xfId="36" xr:uid="{172FE7E0-B0DF-4432-A816-2ABF38AE1AA3}"/>
    <cellStyle name="SAPBEXresDataEmph" xfId="37" xr:uid="{1F780062-A3A2-4781-A2EA-B8C55F77BDB6}"/>
    <cellStyle name="SAPBEXresItem" xfId="38" xr:uid="{785B8D7E-53D3-4172-80E5-9CCB3C3261D6}"/>
    <cellStyle name="SAPBEXresItemX" xfId="39" xr:uid="{E74B6517-5CF8-43FE-8EA6-984199C32F9E}"/>
    <cellStyle name="SAPBEXstdData" xfId="40" xr:uid="{8DEEED70-C9FC-48CA-B7A4-151AAC7C903D}"/>
    <cellStyle name="SAPBEXstdDataEmph" xfId="41" xr:uid="{BECB350D-39E8-4B66-BB87-B8D643D0C5C5}"/>
    <cellStyle name="SAPBEXstdItem" xfId="42" xr:uid="{6E7DCFE3-E0B7-4B8A-8A88-9D0F4557C49A}"/>
    <cellStyle name="SAPBEXstdItemX" xfId="43" xr:uid="{A33802C2-CA38-4178-B027-BEAC47A9AD38}"/>
    <cellStyle name="SAPBEXtitle" xfId="44" xr:uid="{84ADDDFA-264A-4259-B8A1-474B1538572F}"/>
    <cellStyle name="SAPBEXundefined" xfId="45" xr:uid="{5671E0D4-FFB6-4448-BA2B-6A57C3839FE9}"/>
    <cellStyle name="Zarez" xfId="2" builtinId="3"/>
  </cellStyles>
  <dxfs count="0"/>
  <tableStyles count="0" defaultTableStyle="TableStyleMedium2" defaultPivotStyle="PivotStyleLight16"/>
  <colors>
    <mruColors>
      <color rgb="FFDDEBF7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5"/>
  <sheetViews>
    <sheetView view="pageLayout" zoomScaleNormal="100" workbookViewId="0">
      <selection activeCell="B3" sqref="B3:K31"/>
    </sheetView>
  </sheetViews>
  <sheetFormatPr defaultRowHeight="11.25" x14ac:dyDescent="0.2"/>
  <cols>
    <col min="1" max="1" width="9.140625" style="20"/>
    <col min="2" max="2" width="16.28515625" style="20" bestFit="1" customWidth="1"/>
    <col min="3" max="3" width="9.140625" style="20"/>
    <col min="4" max="4" width="6" style="20" customWidth="1"/>
    <col min="5" max="5" width="3.85546875" style="20" hidden="1" customWidth="1"/>
    <col min="6" max="6" width="2" style="20" hidden="1" customWidth="1"/>
    <col min="7" max="7" width="15.28515625" style="20" customWidth="1"/>
    <col min="8" max="8" width="12.5703125" style="20" customWidth="1"/>
    <col min="9" max="9" width="14.85546875" style="20" customWidth="1"/>
    <col min="10" max="10" width="11.28515625" style="20" customWidth="1"/>
    <col min="11" max="11" width="11.7109375" style="20" customWidth="1"/>
    <col min="12" max="12" width="25.28515625" style="20" customWidth="1"/>
    <col min="13" max="16384" width="9.140625" style="20"/>
  </cols>
  <sheetData>
    <row r="1" spans="2:12" ht="42" customHeight="1" x14ac:dyDescent="0.2">
      <c r="B1" s="227" t="s">
        <v>202</v>
      </c>
      <c r="C1" s="227"/>
      <c r="D1" s="227"/>
      <c r="E1" s="227"/>
      <c r="F1" s="227"/>
      <c r="G1" s="227"/>
      <c r="H1" s="227"/>
      <c r="I1" s="227"/>
      <c r="J1" s="227"/>
      <c r="K1" s="227"/>
      <c r="L1" s="19"/>
    </row>
    <row r="2" spans="2:12" ht="18" customHeight="1" x14ac:dyDescent="0.2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2" ht="15.75" customHeight="1" x14ac:dyDescent="0.2">
      <c r="B3" s="227" t="s">
        <v>10</v>
      </c>
      <c r="C3" s="227"/>
      <c r="D3" s="227"/>
      <c r="E3" s="227"/>
      <c r="F3" s="227"/>
      <c r="G3" s="227"/>
      <c r="H3" s="227"/>
      <c r="I3" s="227"/>
      <c r="J3" s="227"/>
      <c r="K3" s="227"/>
      <c r="L3" s="22"/>
    </row>
    <row r="4" spans="2:12" x14ac:dyDescent="0.2">
      <c r="B4" s="21"/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2:12" ht="18" customHeight="1" x14ac:dyDescent="0.2">
      <c r="B5" s="227" t="s">
        <v>49</v>
      </c>
      <c r="C5" s="227"/>
      <c r="D5" s="227"/>
      <c r="E5" s="227"/>
      <c r="F5" s="227"/>
      <c r="G5" s="227"/>
      <c r="H5" s="227"/>
      <c r="I5" s="227"/>
      <c r="J5" s="227"/>
      <c r="K5" s="227"/>
      <c r="L5" s="23"/>
    </row>
    <row r="6" spans="2:12" ht="18" customHeight="1" x14ac:dyDescent="0.2">
      <c r="B6" s="21"/>
      <c r="C6" s="21"/>
      <c r="D6" s="21"/>
      <c r="E6" s="21"/>
      <c r="F6" s="21"/>
      <c r="G6" s="21"/>
      <c r="H6" s="21"/>
      <c r="I6" s="21"/>
      <c r="J6" s="21"/>
      <c r="K6" s="21"/>
      <c r="L6" s="23"/>
    </row>
    <row r="7" spans="2:12" ht="11.25" customHeight="1" x14ac:dyDescent="0.2">
      <c r="B7" s="226" t="s">
        <v>57</v>
      </c>
      <c r="C7" s="226"/>
      <c r="D7" s="226"/>
      <c r="E7" s="226"/>
      <c r="F7" s="226"/>
      <c r="G7" s="226"/>
      <c r="H7" s="24"/>
      <c r="I7" s="24"/>
      <c r="J7" s="25"/>
      <c r="K7" s="25"/>
    </row>
    <row r="8" spans="2:12" ht="42" x14ac:dyDescent="0.2">
      <c r="B8" s="234" t="s">
        <v>6</v>
      </c>
      <c r="C8" s="235"/>
      <c r="D8" s="235"/>
      <c r="E8" s="235"/>
      <c r="F8" s="236"/>
      <c r="G8" s="211" t="s">
        <v>204</v>
      </c>
      <c r="H8" s="211" t="s">
        <v>203</v>
      </c>
      <c r="I8" s="211" t="s">
        <v>205</v>
      </c>
      <c r="J8" s="211" t="s">
        <v>21</v>
      </c>
      <c r="K8" s="211" t="s">
        <v>21</v>
      </c>
    </row>
    <row r="9" spans="2:12" x14ac:dyDescent="0.2">
      <c r="B9" s="237">
        <v>1</v>
      </c>
      <c r="C9" s="238"/>
      <c r="D9" s="238"/>
      <c r="E9" s="238"/>
      <c r="F9" s="239"/>
      <c r="G9" s="17">
        <v>2</v>
      </c>
      <c r="H9" s="18">
        <v>3</v>
      </c>
      <c r="I9" s="18">
        <v>5</v>
      </c>
      <c r="J9" s="18" t="s">
        <v>32</v>
      </c>
      <c r="K9" s="18" t="s">
        <v>33</v>
      </c>
    </row>
    <row r="10" spans="2:12" ht="11.25" customHeight="1" x14ac:dyDescent="0.2">
      <c r="B10" s="231" t="s">
        <v>23</v>
      </c>
      <c r="C10" s="232"/>
      <c r="D10" s="232"/>
      <c r="E10" s="232"/>
      <c r="F10" s="233"/>
      <c r="G10" s="38">
        <v>854868.76</v>
      </c>
      <c r="H10" s="38">
        <v>1909761</v>
      </c>
      <c r="I10" s="38">
        <v>953491.97</v>
      </c>
      <c r="J10" s="39">
        <f t="shared" ref="J10:J16" si="0">I10/G10*100</f>
        <v>111.53664920449309</v>
      </c>
      <c r="K10" s="39">
        <f>I10/H10*100</f>
        <v>49.927292996348754</v>
      </c>
    </row>
    <row r="11" spans="2:12" ht="21.75" customHeight="1" x14ac:dyDescent="0.2">
      <c r="B11" s="220" t="s">
        <v>22</v>
      </c>
      <c r="C11" s="221"/>
      <c r="D11" s="221"/>
      <c r="E11" s="221"/>
      <c r="F11" s="222"/>
      <c r="G11" s="26">
        <v>0</v>
      </c>
      <c r="H11" s="39">
        <v>0</v>
      </c>
      <c r="I11" s="38">
        <v>0</v>
      </c>
      <c r="J11" s="39" t="e">
        <f t="shared" si="0"/>
        <v>#DIV/0!</v>
      </c>
      <c r="K11" s="39" t="e">
        <f t="shared" ref="K11:K15" si="1">I11/H11*100</f>
        <v>#DIV/0!</v>
      </c>
    </row>
    <row r="12" spans="2:12" x14ac:dyDescent="0.2">
      <c r="B12" s="228" t="s">
        <v>0</v>
      </c>
      <c r="C12" s="229"/>
      <c r="D12" s="229"/>
      <c r="E12" s="229"/>
      <c r="F12" s="230"/>
      <c r="G12" s="181">
        <f>SUM(G10:G11)</f>
        <v>854868.76</v>
      </c>
      <c r="H12" s="181">
        <f t="shared" ref="H12:I12" si="2">SUM(H10:H11)</f>
        <v>1909761</v>
      </c>
      <c r="I12" s="181">
        <f t="shared" si="2"/>
        <v>953491.97</v>
      </c>
      <c r="J12" s="217">
        <f t="shared" si="0"/>
        <v>111.53664920449309</v>
      </c>
      <c r="K12" s="217">
        <f t="shared" si="1"/>
        <v>49.927292996348754</v>
      </c>
    </row>
    <row r="13" spans="2:12" ht="11.25" customHeight="1" x14ac:dyDescent="0.2">
      <c r="B13" s="220" t="s">
        <v>24</v>
      </c>
      <c r="C13" s="221"/>
      <c r="D13" s="221"/>
      <c r="E13" s="221"/>
      <c r="F13" s="222"/>
      <c r="G13" s="38">
        <v>767834.39</v>
      </c>
      <c r="H13" s="38">
        <v>1908761</v>
      </c>
      <c r="I13" s="38">
        <v>1065972.43</v>
      </c>
      <c r="J13" s="39">
        <f t="shared" si="0"/>
        <v>138.82843017750218</v>
      </c>
      <c r="K13" s="39">
        <f t="shared" si="1"/>
        <v>55.846301868070434</v>
      </c>
    </row>
    <row r="14" spans="2:12" ht="22.5" customHeight="1" x14ac:dyDescent="0.2">
      <c r="B14" s="220" t="s">
        <v>25</v>
      </c>
      <c r="C14" s="221"/>
      <c r="D14" s="221"/>
      <c r="E14" s="221"/>
      <c r="F14" s="222"/>
      <c r="G14" s="40">
        <v>115203.75</v>
      </c>
      <c r="H14" s="40">
        <v>0</v>
      </c>
      <c r="I14" s="40">
        <v>34168.559999999998</v>
      </c>
      <c r="J14" s="39">
        <f t="shared" si="0"/>
        <v>29.659242863188044</v>
      </c>
      <c r="K14" s="39" t="e">
        <f t="shared" si="1"/>
        <v>#DIV/0!</v>
      </c>
    </row>
    <row r="15" spans="2:12" x14ac:dyDescent="0.2">
      <c r="B15" s="41" t="s">
        <v>1</v>
      </c>
      <c r="C15" s="183"/>
      <c r="D15" s="183"/>
      <c r="E15" s="183"/>
      <c r="F15" s="183"/>
      <c r="G15" s="181">
        <f>SUM(G13:G14)</f>
        <v>883038.14</v>
      </c>
      <c r="H15" s="181">
        <f t="shared" ref="H15:I15" si="3">SUM(H13:H14)</f>
        <v>1908761</v>
      </c>
      <c r="I15" s="181">
        <f t="shared" si="3"/>
        <v>1100140.99</v>
      </c>
      <c r="J15" s="158">
        <f t="shared" si="0"/>
        <v>124.58589727505993</v>
      </c>
      <c r="K15" s="217">
        <f t="shared" si="1"/>
        <v>57.636392927139646</v>
      </c>
    </row>
    <row r="16" spans="2:12" ht="11.25" customHeight="1" x14ac:dyDescent="0.2">
      <c r="B16" s="223" t="s">
        <v>2</v>
      </c>
      <c r="C16" s="224"/>
      <c r="D16" s="224"/>
      <c r="E16" s="224"/>
      <c r="F16" s="225"/>
      <c r="G16" s="27">
        <f>G12-G15</f>
        <v>-28169.380000000005</v>
      </c>
      <c r="H16" s="27">
        <f t="shared" ref="H16" si="4">H12-H15</f>
        <v>1000</v>
      </c>
      <c r="I16" s="27">
        <f>I12-I15</f>
        <v>-146649.02000000002</v>
      </c>
      <c r="J16" s="158">
        <f t="shared" si="0"/>
        <v>520.59725844161278</v>
      </c>
      <c r="K16" s="217">
        <f>I16/H16*100</f>
        <v>-14664.902</v>
      </c>
    </row>
    <row r="17" spans="1:48" x14ac:dyDescent="0.2">
      <c r="B17" s="21"/>
      <c r="C17" s="28"/>
      <c r="D17" s="28"/>
      <c r="E17" s="28"/>
      <c r="F17" s="28"/>
      <c r="G17" s="28"/>
      <c r="H17" s="28"/>
      <c r="I17" s="28"/>
      <c r="J17" s="159"/>
      <c r="K17" s="159"/>
      <c r="L17" s="29"/>
    </row>
    <row r="18" spans="1:48" ht="11.25" customHeight="1" x14ac:dyDescent="0.2">
      <c r="B18" s="226" t="s">
        <v>54</v>
      </c>
      <c r="C18" s="226"/>
      <c r="D18" s="226"/>
      <c r="E18" s="226"/>
      <c r="F18" s="226"/>
      <c r="G18" s="28"/>
      <c r="H18" s="28"/>
      <c r="I18" s="28"/>
      <c r="J18" s="210"/>
      <c r="K18" s="210"/>
      <c r="L18" s="29"/>
    </row>
    <row r="19" spans="1:48" ht="42" x14ac:dyDescent="0.2">
      <c r="B19" s="234" t="s">
        <v>6</v>
      </c>
      <c r="C19" s="235"/>
      <c r="D19" s="235"/>
      <c r="E19" s="235"/>
      <c r="F19" s="236"/>
      <c r="G19" s="211" t="s">
        <v>186</v>
      </c>
      <c r="H19" s="211" t="s">
        <v>203</v>
      </c>
      <c r="I19" s="211" t="s">
        <v>206</v>
      </c>
      <c r="J19" s="211" t="s">
        <v>21</v>
      </c>
      <c r="K19" s="211" t="s">
        <v>21</v>
      </c>
    </row>
    <row r="20" spans="1:48" x14ac:dyDescent="0.2">
      <c r="B20" s="241">
        <v>1</v>
      </c>
      <c r="C20" s="242"/>
      <c r="D20" s="242"/>
      <c r="E20" s="242"/>
      <c r="F20" s="243"/>
      <c r="G20" s="17">
        <v>2</v>
      </c>
      <c r="H20" s="18">
        <v>3</v>
      </c>
      <c r="I20" s="18">
        <v>5</v>
      </c>
      <c r="J20" s="160" t="s">
        <v>32</v>
      </c>
      <c r="K20" s="160" t="s">
        <v>33</v>
      </c>
    </row>
    <row r="21" spans="1:48" ht="21.75" customHeight="1" x14ac:dyDescent="0.2">
      <c r="B21" s="231" t="s">
        <v>26</v>
      </c>
      <c r="C21" s="232"/>
      <c r="D21" s="232"/>
      <c r="E21" s="232"/>
      <c r="F21" s="233"/>
      <c r="G21" s="30"/>
      <c r="H21" s="42"/>
      <c r="I21" s="42"/>
      <c r="J21" s="39" t="e">
        <f t="shared" ref="J21:J27" si="5">I21/G21*100</f>
        <v>#DIV/0!</v>
      </c>
      <c r="K21" s="39" t="e">
        <f>I21/H21*100</f>
        <v>#DIV/0!</v>
      </c>
    </row>
    <row r="22" spans="1:48" ht="23.25" customHeight="1" x14ac:dyDescent="0.2">
      <c r="B22" s="231" t="s">
        <v>27</v>
      </c>
      <c r="C22" s="232"/>
      <c r="D22" s="232"/>
      <c r="E22" s="232"/>
      <c r="F22" s="233"/>
      <c r="G22" s="26"/>
      <c r="H22" s="42"/>
      <c r="I22" s="42"/>
      <c r="J22" s="39" t="e">
        <f t="shared" si="5"/>
        <v>#DIV/0!</v>
      </c>
      <c r="K22" s="39" t="e">
        <f t="shared" ref="K22:K27" si="6">I22/H22*100</f>
        <v>#DIV/0!</v>
      </c>
    </row>
    <row r="23" spans="1:48" ht="11.25" customHeight="1" x14ac:dyDescent="0.2">
      <c r="B23" s="244" t="s">
        <v>48</v>
      </c>
      <c r="C23" s="245"/>
      <c r="D23" s="245"/>
      <c r="E23" s="245"/>
      <c r="F23" s="246"/>
      <c r="G23" s="31">
        <f>SUM(G21:G22)</f>
        <v>0</v>
      </c>
      <c r="H23" s="31">
        <f t="shared" ref="H23:I23" si="7">SUM(H21:H22)</f>
        <v>0</v>
      </c>
      <c r="I23" s="31">
        <f t="shared" si="7"/>
        <v>0</v>
      </c>
      <c r="J23" s="158" t="e">
        <f t="shared" si="5"/>
        <v>#DIV/0!</v>
      </c>
      <c r="K23" s="217" t="e">
        <f t="shared" si="6"/>
        <v>#DIV/0!</v>
      </c>
    </row>
    <row r="24" spans="1:48" s="32" customFormat="1" ht="21.75" customHeight="1" x14ac:dyDescent="0.2">
      <c r="A24" s="20"/>
      <c r="B24" s="231" t="s">
        <v>15</v>
      </c>
      <c r="C24" s="232"/>
      <c r="D24" s="232"/>
      <c r="E24" s="232"/>
      <c r="F24" s="233"/>
      <c r="G24" s="216"/>
      <c r="H24" s="40">
        <v>10100</v>
      </c>
      <c r="I24" s="40">
        <v>40370.42</v>
      </c>
      <c r="J24" s="39" t="e">
        <f t="shared" si="5"/>
        <v>#DIV/0!</v>
      </c>
      <c r="K24" s="39">
        <f t="shared" si="6"/>
        <v>399.70712871287128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</row>
    <row r="25" spans="1:48" s="32" customFormat="1" ht="22.5" customHeight="1" x14ac:dyDescent="0.2">
      <c r="A25" s="20"/>
      <c r="B25" s="231" t="s">
        <v>53</v>
      </c>
      <c r="C25" s="232"/>
      <c r="D25" s="232"/>
      <c r="E25" s="232"/>
      <c r="F25" s="233"/>
      <c r="G25" s="26"/>
      <c r="H25" s="26">
        <v>-10100</v>
      </c>
      <c r="I25" s="26"/>
      <c r="J25" s="39" t="e">
        <f t="shared" si="5"/>
        <v>#DIV/0!</v>
      </c>
      <c r="K25" s="39">
        <f t="shared" si="6"/>
        <v>0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</row>
    <row r="26" spans="1:48" s="34" customFormat="1" ht="11.25" customHeight="1" x14ac:dyDescent="0.2">
      <c r="A26" s="33"/>
      <c r="B26" s="244" t="s">
        <v>55</v>
      </c>
      <c r="C26" s="245"/>
      <c r="D26" s="245"/>
      <c r="E26" s="245"/>
      <c r="F26" s="246"/>
      <c r="G26" s="31">
        <f>G21-G22</f>
        <v>0</v>
      </c>
      <c r="H26" s="31">
        <f t="shared" ref="H26" si="8">H21-H22</f>
        <v>0</v>
      </c>
      <c r="I26" s="31">
        <f>I25</f>
        <v>0</v>
      </c>
      <c r="J26" s="158" t="e">
        <f t="shared" si="5"/>
        <v>#DIV/0!</v>
      </c>
      <c r="K26" s="217" t="e">
        <f t="shared" si="6"/>
        <v>#DIV/0!</v>
      </c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</row>
    <row r="27" spans="1:48" ht="11.25" customHeight="1" x14ac:dyDescent="0.2">
      <c r="B27" s="247" t="s">
        <v>56</v>
      </c>
      <c r="C27" s="248"/>
      <c r="D27" s="248"/>
      <c r="E27" s="248"/>
      <c r="F27" s="249"/>
      <c r="G27" s="184">
        <f>G16+G24+G25+G26</f>
        <v>-28169.380000000005</v>
      </c>
      <c r="H27" s="184">
        <f t="shared" ref="H27" si="9">H16+H24+H25+H26</f>
        <v>1000</v>
      </c>
      <c r="I27" s="184">
        <f>I16+I24+I25+I26</f>
        <v>-106278.60000000002</v>
      </c>
      <c r="J27" s="158">
        <f t="shared" si="5"/>
        <v>377.28412907916328</v>
      </c>
      <c r="K27" s="217">
        <f t="shared" si="6"/>
        <v>-10627.860000000002</v>
      </c>
    </row>
    <row r="29" spans="1:48" x14ac:dyDescent="0.2">
      <c r="B29" s="35"/>
      <c r="C29" s="35"/>
      <c r="D29" s="35"/>
      <c r="E29" s="35"/>
      <c r="F29" s="35"/>
      <c r="G29" s="35"/>
      <c r="H29" s="35"/>
      <c r="I29" s="35"/>
      <c r="J29" s="35"/>
      <c r="K29" s="35"/>
    </row>
    <row r="30" spans="1:48" x14ac:dyDescent="0.2">
      <c r="B30" s="240"/>
      <c r="C30" s="240"/>
      <c r="D30" s="240"/>
      <c r="E30" s="240"/>
      <c r="F30" s="240"/>
      <c r="G30" s="240"/>
      <c r="H30" s="240"/>
      <c r="I30" s="240"/>
      <c r="J30" s="240"/>
      <c r="K30" s="240"/>
    </row>
    <row r="31" spans="1:48" ht="15" customHeight="1" x14ac:dyDescent="0.2">
      <c r="B31" s="240"/>
      <c r="C31" s="240"/>
      <c r="D31" s="240"/>
      <c r="E31" s="240"/>
      <c r="F31" s="240"/>
      <c r="G31" s="240"/>
      <c r="H31" s="240"/>
      <c r="I31" s="240"/>
      <c r="J31" s="240"/>
      <c r="K31" s="240"/>
    </row>
    <row r="32" spans="1:48" ht="15" customHeight="1" x14ac:dyDescent="0.2"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2:11" ht="36.75" customHeight="1" x14ac:dyDescent="0.2"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2:11" ht="15" customHeight="1" x14ac:dyDescent="0.2"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spans="2:11" x14ac:dyDescent="0.2">
      <c r="B35" s="37"/>
      <c r="C35" s="37"/>
      <c r="D35" s="37"/>
      <c r="E35" s="37"/>
      <c r="F35" s="37"/>
      <c r="G35" s="37"/>
      <c r="H35" s="37"/>
      <c r="I35" s="37"/>
      <c r="J35" s="37"/>
      <c r="K35" s="37"/>
    </row>
  </sheetData>
  <mergeCells count="24">
    <mergeCell ref="B31:K31"/>
    <mergeCell ref="B18:F18"/>
    <mergeCell ref="B24:F24"/>
    <mergeCell ref="B25:F25"/>
    <mergeCell ref="B19:F19"/>
    <mergeCell ref="B20:F20"/>
    <mergeCell ref="B21:F21"/>
    <mergeCell ref="B26:F26"/>
    <mergeCell ref="B23:F23"/>
    <mergeCell ref="B27:F27"/>
    <mergeCell ref="B30:K30"/>
    <mergeCell ref="B22:F22"/>
    <mergeCell ref="B3:K3"/>
    <mergeCell ref="B1:K1"/>
    <mergeCell ref="B12:F12"/>
    <mergeCell ref="B10:F10"/>
    <mergeCell ref="B11:F11"/>
    <mergeCell ref="B8:F8"/>
    <mergeCell ref="B9:F9"/>
    <mergeCell ref="B14:F14"/>
    <mergeCell ref="B16:F16"/>
    <mergeCell ref="B13:F13"/>
    <mergeCell ref="B7:G7"/>
    <mergeCell ref="B5:K5"/>
  </mergeCells>
  <pageMargins left="0.7" right="0.7" top="0.75" bottom="0.75" header="0.3" footer="0.3"/>
  <pageSetup paperSize="9" scale="94" orientation="landscape" horizontalDpi="4294967294" verticalDpi="4294967294" r:id="rId1"/>
  <headerFooter>
    <oddHeader>&amp;C&amp;"-,Podebljano"DOM ZA ODRASLE OSOBE SVETI FRANE ZADAR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10"/>
  <sheetViews>
    <sheetView view="pageLayout" zoomScaleNormal="90" workbookViewId="0">
      <selection activeCell="D1" sqref="D1"/>
    </sheetView>
  </sheetViews>
  <sheetFormatPr defaultRowHeight="11.25" x14ac:dyDescent="0.2"/>
  <cols>
    <col min="1" max="1" width="4.7109375" style="46" customWidth="1"/>
    <col min="2" max="2" width="31.140625" style="23" customWidth="1"/>
    <col min="3" max="3" width="11.5703125" style="20" customWidth="1"/>
    <col min="4" max="4" width="12.42578125" style="20" customWidth="1"/>
    <col min="5" max="5" width="11.7109375" style="20" customWidth="1"/>
    <col min="6" max="6" width="8.7109375" style="20" customWidth="1"/>
    <col min="7" max="7" width="9.140625" style="20" customWidth="1"/>
    <col min="8" max="16384" width="9.140625" style="20"/>
  </cols>
  <sheetData>
    <row r="1" spans="1:7" x14ac:dyDescent="0.2">
      <c r="A1" s="43"/>
      <c r="B1" s="21"/>
      <c r="C1" s="21"/>
      <c r="D1" s="21"/>
      <c r="E1" s="21"/>
      <c r="F1" s="21"/>
      <c r="G1" s="21"/>
    </row>
    <row r="2" spans="1:7" ht="15.75" customHeight="1" x14ac:dyDescent="0.2">
      <c r="A2" s="227" t="s">
        <v>10</v>
      </c>
      <c r="B2" s="227"/>
      <c r="C2" s="227"/>
      <c r="D2" s="227"/>
      <c r="E2" s="227"/>
      <c r="F2" s="227"/>
      <c r="G2" s="227"/>
    </row>
    <row r="3" spans="1:7" x14ac:dyDescent="0.2">
      <c r="A3" s="43"/>
      <c r="B3" s="21"/>
      <c r="C3" s="21"/>
      <c r="D3" s="21"/>
      <c r="E3" s="22"/>
      <c r="F3" s="22"/>
      <c r="G3" s="22"/>
    </row>
    <row r="4" spans="1:7" ht="15.75" customHeight="1" x14ac:dyDescent="0.2">
      <c r="A4" s="227" t="s">
        <v>51</v>
      </c>
      <c r="B4" s="227"/>
      <c r="C4" s="227"/>
      <c r="D4" s="227"/>
      <c r="E4" s="227"/>
      <c r="F4" s="227"/>
      <c r="G4" s="227"/>
    </row>
    <row r="5" spans="1:7" x14ac:dyDescent="0.2">
      <c r="A5" s="43"/>
      <c r="B5" s="21"/>
      <c r="C5" s="21"/>
      <c r="D5" s="21"/>
      <c r="E5" s="22"/>
      <c r="F5" s="22"/>
      <c r="G5" s="22"/>
    </row>
    <row r="6" spans="1:7" x14ac:dyDescent="0.2">
      <c r="A6" s="227" t="s">
        <v>34</v>
      </c>
      <c r="B6" s="227"/>
      <c r="C6" s="227"/>
      <c r="D6" s="227"/>
      <c r="E6" s="227"/>
      <c r="F6" s="227"/>
      <c r="G6" s="227"/>
    </row>
    <row r="7" spans="1:7" x14ac:dyDescent="0.2">
      <c r="A7" s="43"/>
      <c r="B7" s="21"/>
      <c r="C7" s="21"/>
      <c r="D7" s="21"/>
      <c r="E7" s="22"/>
      <c r="F7" s="22"/>
      <c r="G7" s="22"/>
    </row>
    <row r="8" spans="1:7" ht="42" x14ac:dyDescent="0.2">
      <c r="A8" s="252" t="s">
        <v>6</v>
      </c>
      <c r="B8" s="252"/>
      <c r="C8" s="211" t="s">
        <v>207</v>
      </c>
      <c r="D8" s="211" t="s">
        <v>203</v>
      </c>
      <c r="E8" s="211" t="s">
        <v>214</v>
      </c>
      <c r="F8" s="211" t="s">
        <v>21</v>
      </c>
      <c r="G8" s="211" t="s">
        <v>21</v>
      </c>
    </row>
    <row r="9" spans="1:7" x14ac:dyDescent="0.2">
      <c r="A9" s="252">
        <v>1</v>
      </c>
      <c r="B9" s="252"/>
      <c r="C9" s="44">
        <v>2</v>
      </c>
      <c r="D9" s="44">
        <v>3</v>
      </c>
      <c r="E9" s="44">
        <v>5</v>
      </c>
      <c r="F9" s="44" t="s">
        <v>32</v>
      </c>
      <c r="G9" s="44" t="s">
        <v>33</v>
      </c>
    </row>
    <row r="10" spans="1:7" x14ac:dyDescent="0.2">
      <c r="A10" s="185">
        <v>6</v>
      </c>
      <c r="B10" s="186" t="s">
        <v>58</v>
      </c>
      <c r="C10" s="178">
        <f>SUM(C11,C22,C25,C31)</f>
        <v>854868.76</v>
      </c>
      <c r="D10" s="178">
        <f>SUM(D11,D22,D25,D31)</f>
        <v>1909761</v>
      </c>
      <c r="E10" s="178">
        <f>SUM(E11,E22,E25,E31)</f>
        <v>953491.97</v>
      </c>
      <c r="F10" s="187">
        <f>SUM(E10/C10*100)</f>
        <v>111.53664920449309</v>
      </c>
      <c r="G10" s="187">
        <f>E10/D10*100</f>
        <v>49.927292996348754</v>
      </c>
    </row>
    <row r="11" spans="1:7" ht="21" x14ac:dyDescent="0.2">
      <c r="A11" s="148">
        <v>63</v>
      </c>
      <c r="B11" s="188" t="s">
        <v>14</v>
      </c>
      <c r="C11" s="130">
        <f>C12+C14+C17</f>
        <v>171642.31</v>
      </c>
      <c r="D11" s="130">
        <f t="shared" ref="D11:E11" si="0">D12+D14+D17</f>
        <v>370132</v>
      </c>
      <c r="E11" s="130">
        <f t="shared" si="0"/>
        <v>193000</v>
      </c>
      <c r="F11" s="187">
        <f>SUM(E11/C11*100)</f>
        <v>112.44313829148535</v>
      </c>
      <c r="G11" s="187">
        <f>E11/D11*100</f>
        <v>52.143559594955313</v>
      </c>
    </row>
    <row r="12" spans="1:7" ht="21" x14ac:dyDescent="0.2">
      <c r="A12" s="136" t="s">
        <v>59</v>
      </c>
      <c r="B12" s="135" t="s">
        <v>60</v>
      </c>
      <c r="C12" s="131">
        <v>0</v>
      </c>
      <c r="D12" s="131">
        <f>D13</f>
        <v>0</v>
      </c>
      <c r="E12" s="131">
        <f>E13</f>
        <v>0</v>
      </c>
      <c r="F12" s="157"/>
      <c r="G12" s="218"/>
    </row>
    <row r="13" spans="1:7" ht="22.5" x14ac:dyDescent="0.2">
      <c r="A13" s="137">
        <v>6341</v>
      </c>
      <c r="B13" s="138" t="s">
        <v>61</v>
      </c>
      <c r="C13" s="129">
        <v>0</v>
      </c>
      <c r="D13" s="129">
        <v>0</v>
      </c>
      <c r="E13" s="129">
        <v>0</v>
      </c>
      <c r="F13" s="215"/>
      <c r="G13" s="218"/>
    </row>
    <row r="14" spans="1:7" ht="31.5" x14ac:dyDescent="0.2">
      <c r="A14" s="136" t="s">
        <v>190</v>
      </c>
      <c r="B14" s="135" t="s">
        <v>62</v>
      </c>
      <c r="C14" s="131">
        <f>C15+C16</f>
        <v>156740</v>
      </c>
      <c r="D14" s="131">
        <f t="shared" ref="D14:E14" si="1">D15+D16</f>
        <v>370132</v>
      </c>
      <c r="E14" s="131">
        <f t="shared" si="1"/>
        <v>193000</v>
      </c>
      <c r="F14" s="157"/>
      <c r="G14" s="218"/>
    </row>
    <row r="15" spans="1:7" ht="23.25" customHeight="1" x14ac:dyDescent="0.2">
      <c r="A15" s="137">
        <v>6361</v>
      </c>
      <c r="B15" s="138" t="s">
        <v>62</v>
      </c>
      <c r="C15" s="129">
        <v>153060</v>
      </c>
      <c r="D15" s="129">
        <v>370132</v>
      </c>
      <c r="E15" s="129">
        <v>193000</v>
      </c>
      <c r="F15" s="215"/>
      <c r="G15" s="218"/>
    </row>
    <row r="16" spans="1:7" ht="23.25" customHeight="1" x14ac:dyDescent="0.2">
      <c r="A16" s="137">
        <v>6362</v>
      </c>
      <c r="B16" s="138" t="s">
        <v>216</v>
      </c>
      <c r="C16" s="129">
        <v>3680</v>
      </c>
      <c r="D16" s="129"/>
      <c r="E16" s="129"/>
      <c r="F16" s="215"/>
      <c r="G16" s="218"/>
    </row>
    <row r="17" spans="1:15" ht="21" x14ac:dyDescent="0.2">
      <c r="A17" s="136" t="s">
        <v>217</v>
      </c>
      <c r="B17" s="135" t="s">
        <v>138</v>
      </c>
      <c r="C17" s="131">
        <f>C18</f>
        <v>14902.31</v>
      </c>
      <c r="D17" s="131">
        <f t="shared" ref="D17:E17" si="2">D18</f>
        <v>0</v>
      </c>
      <c r="E17" s="131">
        <f t="shared" si="2"/>
        <v>0</v>
      </c>
      <c r="F17" s="157"/>
      <c r="G17" s="218"/>
    </row>
    <row r="18" spans="1:15" ht="22.5" x14ac:dyDescent="0.2">
      <c r="A18" s="137">
        <v>6391</v>
      </c>
      <c r="B18" s="138" t="s">
        <v>139</v>
      </c>
      <c r="C18" s="129">
        <v>14902.31</v>
      </c>
      <c r="D18" s="129">
        <v>0</v>
      </c>
      <c r="E18" s="129">
        <v>0</v>
      </c>
      <c r="F18" s="215"/>
      <c r="G18" s="218"/>
    </row>
    <row r="19" spans="1:15" s="45" customFormat="1" x14ac:dyDescent="0.2">
      <c r="A19" s="148" t="s">
        <v>195</v>
      </c>
      <c r="B19" s="188" t="s">
        <v>196</v>
      </c>
      <c r="C19" s="130">
        <f>C20</f>
        <v>0</v>
      </c>
      <c r="D19" s="130">
        <f t="shared" ref="D19:E19" si="3">D20</f>
        <v>0</v>
      </c>
      <c r="E19" s="130">
        <f t="shared" si="3"/>
        <v>0</v>
      </c>
      <c r="F19" s="187" t="e">
        <f>SUM(E19/C19*100)</f>
        <v>#DIV/0!</v>
      </c>
      <c r="G19" s="187" t="e">
        <f t="shared" ref="G19:G31" si="4">E19/D19*100</f>
        <v>#DIV/0!</v>
      </c>
      <c r="H19" s="173"/>
      <c r="I19" s="174"/>
      <c r="J19" s="175"/>
      <c r="K19" s="175"/>
      <c r="L19" s="175"/>
      <c r="M19" s="175"/>
      <c r="N19" s="176"/>
      <c r="O19" s="176"/>
    </row>
    <row r="20" spans="1:15" ht="15" customHeight="1" x14ac:dyDescent="0.2">
      <c r="A20" s="116">
        <v>641</v>
      </c>
      <c r="B20" s="135" t="s">
        <v>194</v>
      </c>
      <c r="C20" s="131">
        <f>SUM(C21)</f>
        <v>0</v>
      </c>
      <c r="D20" s="131">
        <f t="shared" ref="D20:E20" si="5">SUM(D21)</f>
        <v>0</v>
      </c>
      <c r="E20" s="131">
        <f t="shared" si="5"/>
        <v>0</v>
      </c>
      <c r="F20" s="157"/>
      <c r="G20" s="218"/>
    </row>
    <row r="21" spans="1:15" ht="15.75" customHeight="1" x14ac:dyDescent="0.2">
      <c r="A21" s="137">
        <v>6413</v>
      </c>
      <c r="B21" s="138" t="s">
        <v>194</v>
      </c>
      <c r="C21" s="129">
        <v>0</v>
      </c>
      <c r="D21" s="129">
        <v>0</v>
      </c>
      <c r="E21" s="129">
        <v>0</v>
      </c>
      <c r="F21" s="215"/>
      <c r="G21" s="218"/>
    </row>
    <row r="22" spans="1:15" ht="31.5" x14ac:dyDescent="0.2">
      <c r="A22" s="189">
        <v>65</v>
      </c>
      <c r="B22" s="190" t="s">
        <v>63</v>
      </c>
      <c r="C22" s="130">
        <f>SUM(C23)</f>
        <v>89780.44</v>
      </c>
      <c r="D22" s="130">
        <f t="shared" ref="D22:E23" si="6">SUM(D23)</f>
        <v>185660</v>
      </c>
      <c r="E22" s="130">
        <f t="shared" si="6"/>
        <v>92048.78</v>
      </c>
      <c r="F22" s="187">
        <f>SUM(E22/C22*100)</f>
        <v>102.52654141592534</v>
      </c>
      <c r="G22" s="187">
        <f t="shared" si="4"/>
        <v>49.579220079715611</v>
      </c>
    </row>
    <row r="23" spans="1:15" x14ac:dyDescent="0.2">
      <c r="A23" s="141">
        <v>652</v>
      </c>
      <c r="B23" s="140" t="s">
        <v>64</v>
      </c>
      <c r="C23" s="131">
        <f>SUM(C24)</f>
        <v>89780.44</v>
      </c>
      <c r="D23" s="131">
        <f t="shared" si="6"/>
        <v>185660</v>
      </c>
      <c r="E23" s="131">
        <f t="shared" si="6"/>
        <v>92048.78</v>
      </c>
      <c r="F23" s="157"/>
      <c r="G23" s="218"/>
    </row>
    <row r="24" spans="1:15" x14ac:dyDescent="0.2">
      <c r="A24" s="137">
        <v>6526</v>
      </c>
      <c r="B24" s="142" t="s">
        <v>65</v>
      </c>
      <c r="C24" s="129">
        <v>89780.44</v>
      </c>
      <c r="D24" s="129">
        <v>185660</v>
      </c>
      <c r="E24" s="129">
        <v>92048.78</v>
      </c>
      <c r="F24" s="215"/>
      <c r="G24" s="218"/>
    </row>
    <row r="25" spans="1:15" ht="21" x14ac:dyDescent="0.2">
      <c r="A25" s="148">
        <v>66</v>
      </c>
      <c r="B25" s="188" t="s">
        <v>68</v>
      </c>
      <c r="C25" s="178">
        <f>SUM(C26,C28)</f>
        <v>60</v>
      </c>
      <c r="D25" s="178">
        <f t="shared" ref="D25" si="7">SUM(D26,D28)</f>
        <v>1000</v>
      </c>
      <c r="E25" s="178">
        <f>E26+E28</f>
        <v>20</v>
      </c>
      <c r="F25" s="187">
        <f>SUM(E25/C25*100)</f>
        <v>33.333333333333329</v>
      </c>
      <c r="G25" s="187">
        <f t="shared" si="4"/>
        <v>2</v>
      </c>
    </row>
    <row r="26" spans="1:15" ht="14.25" customHeight="1" x14ac:dyDescent="0.2">
      <c r="A26" s="136" t="s">
        <v>69</v>
      </c>
      <c r="B26" s="135" t="s">
        <v>28</v>
      </c>
      <c r="C26" s="134">
        <f>SUM(C27)</f>
        <v>0</v>
      </c>
      <c r="D26" s="134">
        <f t="shared" ref="D26:E26" si="8">SUM(D27)</f>
        <v>0</v>
      </c>
      <c r="E26" s="134">
        <f t="shared" si="8"/>
        <v>0</v>
      </c>
      <c r="F26" s="157"/>
      <c r="G26" s="218"/>
    </row>
    <row r="27" spans="1:15" s="45" customFormat="1" ht="15" customHeight="1" x14ac:dyDescent="0.2">
      <c r="A27" s="137">
        <v>6612</v>
      </c>
      <c r="B27" s="138" t="s">
        <v>178</v>
      </c>
      <c r="C27" s="143">
        <v>0</v>
      </c>
      <c r="D27" s="143">
        <v>0</v>
      </c>
      <c r="E27" s="143">
        <v>0</v>
      </c>
      <c r="F27" s="215"/>
      <c r="G27" s="218"/>
    </row>
    <row r="28" spans="1:15" ht="31.5" x14ac:dyDescent="0.2">
      <c r="A28" s="144">
        <v>663</v>
      </c>
      <c r="B28" s="145" t="s">
        <v>70</v>
      </c>
      <c r="C28" s="124">
        <f>SUM(C29:C30)</f>
        <v>60</v>
      </c>
      <c r="D28" s="124">
        <f t="shared" ref="D28" si="9">SUM(D29:D30)</f>
        <v>1000</v>
      </c>
      <c r="E28" s="124">
        <f>SUM(E29:E30)</f>
        <v>20</v>
      </c>
      <c r="F28" s="157"/>
      <c r="G28" s="218"/>
    </row>
    <row r="29" spans="1:15" x14ac:dyDescent="0.2">
      <c r="A29" s="137">
        <v>6631</v>
      </c>
      <c r="B29" s="146" t="s">
        <v>71</v>
      </c>
      <c r="C29" s="128">
        <v>60</v>
      </c>
      <c r="D29" s="128">
        <v>1000</v>
      </c>
      <c r="E29" s="128">
        <v>20</v>
      </c>
      <c r="F29" s="215"/>
      <c r="G29" s="218"/>
    </row>
    <row r="30" spans="1:15" x14ac:dyDescent="0.2">
      <c r="A30" s="137">
        <v>6632</v>
      </c>
      <c r="B30" s="146" t="s">
        <v>72</v>
      </c>
      <c r="C30" s="128">
        <v>0</v>
      </c>
      <c r="D30" s="128">
        <v>0</v>
      </c>
      <c r="E30" s="128">
        <v>0</v>
      </c>
      <c r="F30" s="215"/>
      <c r="G30" s="218"/>
    </row>
    <row r="31" spans="1:15" ht="21" x14ac:dyDescent="0.2">
      <c r="A31" s="189">
        <v>67</v>
      </c>
      <c r="B31" s="190" t="s">
        <v>66</v>
      </c>
      <c r="C31" s="130">
        <f>SUM(C32)</f>
        <v>593386.01</v>
      </c>
      <c r="D31" s="130">
        <f t="shared" ref="D31:E31" si="10">SUM(D32)</f>
        <v>1352969</v>
      </c>
      <c r="E31" s="130">
        <f t="shared" si="10"/>
        <v>668423.18999999994</v>
      </c>
      <c r="F31" s="187">
        <f>SUM(E31/C31*100)</f>
        <v>112.64559304321986</v>
      </c>
      <c r="G31" s="187">
        <f t="shared" si="4"/>
        <v>49.404176296722241</v>
      </c>
    </row>
    <row r="32" spans="1:15" ht="21" x14ac:dyDescent="0.2">
      <c r="A32" s="141">
        <v>671</v>
      </c>
      <c r="B32" s="140" t="s">
        <v>66</v>
      </c>
      <c r="C32" s="131">
        <f>SUM(C33:C34)</f>
        <v>593386.01</v>
      </c>
      <c r="D32" s="131">
        <f t="shared" ref="D32:E32" si="11">SUM(D33:D34)</f>
        <v>1352969</v>
      </c>
      <c r="E32" s="131">
        <f t="shared" si="11"/>
        <v>668423.18999999994</v>
      </c>
      <c r="F32" s="157"/>
      <c r="G32" s="218"/>
    </row>
    <row r="33" spans="1:7" ht="22.5" x14ac:dyDescent="0.2">
      <c r="A33" s="137">
        <v>6711</v>
      </c>
      <c r="B33" s="138" t="s">
        <v>73</v>
      </c>
      <c r="C33" s="129">
        <v>504869.76</v>
      </c>
      <c r="D33" s="129">
        <v>1352969</v>
      </c>
      <c r="E33" s="129">
        <v>634255.88</v>
      </c>
      <c r="F33" s="215"/>
      <c r="G33" s="218"/>
    </row>
    <row r="34" spans="1:7" ht="22.5" x14ac:dyDescent="0.2">
      <c r="A34" s="137">
        <v>6712</v>
      </c>
      <c r="B34" s="142" t="s">
        <v>67</v>
      </c>
      <c r="C34" s="129">
        <v>88516.25</v>
      </c>
      <c r="D34" s="129">
        <v>0</v>
      </c>
      <c r="E34" s="129">
        <v>34167.31</v>
      </c>
      <c r="F34" s="215"/>
      <c r="G34" s="218"/>
    </row>
    <row r="35" spans="1:7" x14ac:dyDescent="0.2">
      <c r="A35" s="20"/>
      <c r="B35" s="20"/>
    </row>
    <row r="36" spans="1:7" x14ac:dyDescent="0.2">
      <c r="C36" s="47"/>
      <c r="D36" s="47"/>
      <c r="F36" s="47"/>
      <c r="G36" s="47"/>
    </row>
    <row r="37" spans="1:7" ht="42" x14ac:dyDescent="0.2">
      <c r="A37" s="253" t="s">
        <v>6</v>
      </c>
      <c r="B37" s="254"/>
      <c r="C37" s="211" t="s">
        <v>208</v>
      </c>
      <c r="D37" s="211" t="s">
        <v>203</v>
      </c>
      <c r="E37" s="211" t="s">
        <v>209</v>
      </c>
      <c r="F37" s="211" t="s">
        <v>21</v>
      </c>
      <c r="G37" s="211" t="s">
        <v>21</v>
      </c>
    </row>
    <row r="38" spans="1:7" x14ac:dyDescent="0.2">
      <c r="A38" s="253">
        <v>1</v>
      </c>
      <c r="B38" s="254"/>
      <c r="C38" s="44">
        <v>4</v>
      </c>
      <c r="D38" s="44">
        <v>3</v>
      </c>
      <c r="E38" s="48">
        <v>5</v>
      </c>
      <c r="F38" s="161" t="s">
        <v>32</v>
      </c>
      <c r="G38" s="161" t="s">
        <v>33</v>
      </c>
    </row>
    <row r="39" spans="1:7" x14ac:dyDescent="0.2">
      <c r="A39" s="179">
        <v>3</v>
      </c>
      <c r="B39" s="149" t="s">
        <v>3</v>
      </c>
      <c r="C39" s="178">
        <f>SUM(C40,C49,C79,C84,C89)</f>
        <v>961419.84000000008</v>
      </c>
      <c r="D39" s="178">
        <f>SUM(D40,D49,D79,D84,D89)</f>
        <v>1908761</v>
      </c>
      <c r="E39" s="178">
        <f>SUM(E40,E49,E79,E84,E89)</f>
        <v>1065972.43</v>
      </c>
      <c r="F39" s="162">
        <f>SUM(E39/C39*100)</f>
        <v>110.87481094627711</v>
      </c>
      <c r="G39" s="162">
        <f>SUM(E39/D39*100)</f>
        <v>55.846301868070434</v>
      </c>
    </row>
    <row r="40" spans="1:7" x14ac:dyDescent="0.2">
      <c r="A40" s="148">
        <v>31</v>
      </c>
      <c r="B40" s="149" t="s">
        <v>4</v>
      </c>
      <c r="C40" s="130">
        <f>SUM(C41,C45,C47)</f>
        <v>716741.48</v>
      </c>
      <c r="D40" s="130">
        <f t="shared" ref="D40:E40" si="12">SUM(D41,D45,D47)</f>
        <v>1289001</v>
      </c>
      <c r="E40" s="130">
        <f t="shared" si="12"/>
        <v>811066.74000000011</v>
      </c>
      <c r="F40" s="162">
        <f>SUM(E40/C40*100)</f>
        <v>113.16029037415278</v>
      </c>
      <c r="G40" s="162">
        <f t="shared" ref="G40:G49" si="13">SUM(E40/D40*100)</f>
        <v>62.922118757083979</v>
      </c>
    </row>
    <row r="41" spans="1:7" x14ac:dyDescent="0.2">
      <c r="A41" s="116">
        <v>311</v>
      </c>
      <c r="B41" s="150" t="s">
        <v>75</v>
      </c>
      <c r="C41" s="124">
        <f>SUM(C42:C44)</f>
        <v>584512.39</v>
      </c>
      <c r="D41" s="124">
        <f t="shared" ref="D41:E41" si="14">SUM(D42:D44)</f>
        <v>1064018</v>
      </c>
      <c r="E41" s="124">
        <f t="shared" si="14"/>
        <v>671485.70000000007</v>
      </c>
      <c r="F41" s="124"/>
      <c r="G41" s="214"/>
    </row>
    <row r="42" spans="1:7" x14ac:dyDescent="0.2">
      <c r="A42" s="137">
        <v>3111</v>
      </c>
      <c r="B42" s="119" t="s">
        <v>29</v>
      </c>
      <c r="C42" s="151">
        <v>480696.2</v>
      </c>
      <c r="D42" s="151">
        <v>987146</v>
      </c>
      <c r="E42" s="151">
        <v>622770.80000000005</v>
      </c>
      <c r="F42" s="151"/>
      <c r="G42" s="214"/>
    </row>
    <row r="43" spans="1:7" x14ac:dyDescent="0.2">
      <c r="A43" s="137">
        <v>3113</v>
      </c>
      <c r="B43" s="119" t="s">
        <v>193</v>
      </c>
      <c r="C43" s="151">
        <v>6530.37</v>
      </c>
      <c r="D43" s="151">
        <v>0</v>
      </c>
      <c r="E43" s="151">
        <v>0</v>
      </c>
      <c r="F43" s="151"/>
      <c r="G43" s="214"/>
    </row>
    <row r="44" spans="1:7" x14ac:dyDescent="0.2">
      <c r="A44" s="137">
        <v>3114</v>
      </c>
      <c r="B44" s="119" t="s">
        <v>76</v>
      </c>
      <c r="C44" s="151">
        <v>97285.82</v>
      </c>
      <c r="D44" s="151">
        <v>76872</v>
      </c>
      <c r="E44" s="151">
        <v>48714.9</v>
      </c>
      <c r="F44" s="151"/>
      <c r="G44" s="214"/>
    </row>
    <row r="45" spans="1:7" x14ac:dyDescent="0.2">
      <c r="A45" s="116">
        <v>312</v>
      </c>
      <c r="B45" s="150" t="s">
        <v>77</v>
      </c>
      <c r="C45" s="124">
        <f>SUM(C46)</f>
        <v>35784.5</v>
      </c>
      <c r="D45" s="124">
        <f>SUM(D46)</f>
        <v>49447</v>
      </c>
      <c r="E45" s="124">
        <f>SUM(E46)</f>
        <v>30968.26</v>
      </c>
      <c r="F45" s="124"/>
      <c r="G45" s="214"/>
    </row>
    <row r="46" spans="1:7" x14ac:dyDescent="0.2">
      <c r="A46" s="137">
        <v>3121</v>
      </c>
      <c r="B46" s="119" t="s">
        <v>77</v>
      </c>
      <c r="C46" s="151">
        <v>35784.5</v>
      </c>
      <c r="D46" s="151">
        <v>49447</v>
      </c>
      <c r="E46" s="151">
        <v>30968.26</v>
      </c>
      <c r="F46" s="151"/>
      <c r="G46" s="214"/>
    </row>
    <row r="47" spans="1:7" x14ac:dyDescent="0.2">
      <c r="A47" s="116">
        <v>313</v>
      </c>
      <c r="B47" s="150" t="s">
        <v>79</v>
      </c>
      <c r="C47" s="152">
        <f>SUM(C48)</f>
        <v>96444.59</v>
      </c>
      <c r="D47" s="152">
        <f>SUM(D48:D48)</f>
        <v>175536</v>
      </c>
      <c r="E47" s="152">
        <f>SUM(E48:E48)</f>
        <v>108612.78</v>
      </c>
      <c r="F47" s="124"/>
      <c r="G47" s="214"/>
    </row>
    <row r="48" spans="1:7" ht="22.5" x14ac:dyDescent="0.2">
      <c r="A48" s="137">
        <v>3132</v>
      </c>
      <c r="B48" s="119" t="s">
        <v>80</v>
      </c>
      <c r="C48" s="153">
        <v>96444.59</v>
      </c>
      <c r="D48" s="153">
        <v>175536</v>
      </c>
      <c r="E48" s="153">
        <v>108612.78</v>
      </c>
      <c r="F48" s="151"/>
      <c r="G48" s="214"/>
    </row>
    <row r="49" spans="1:7" x14ac:dyDescent="0.2">
      <c r="A49" s="148">
        <v>32</v>
      </c>
      <c r="B49" s="149" t="s">
        <v>11</v>
      </c>
      <c r="C49" s="130">
        <f>SUM(C50,C55,C62,C72)</f>
        <v>161892.13999999998</v>
      </c>
      <c r="D49" s="130">
        <f t="shared" ref="D49:E49" si="15">SUM(D50,D55,D62,D72)</f>
        <v>600100</v>
      </c>
      <c r="E49" s="130">
        <f t="shared" si="15"/>
        <v>184416.41000000003</v>
      </c>
      <c r="F49" s="162">
        <f>SUM(E49/C49*100)</f>
        <v>113.91313376918734</v>
      </c>
      <c r="G49" s="162">
        <f t="shared" si="13"/>
        <v>30.730946508915185</v>
      </c>
    </row>
    <row r="50" spans="1:7" x14ac:dyDescent="0.2">
      <c r="A50" s="116">
        <v>321</v>
      </c>
      <c r="B50" s="150" t="s">
        <v>30</v>
      </c>
      <c r="C50" s="124">
        <f>SUM(C51:C54)</f>
        <v>17719.04</v>
      </c>
      <c r="D50" s="124">
        <f t="shared" ref="D50:E50" si="16">SUM(D51:D54)</f>
        <v>44350</v>
      </c>
      <c r="E50" s="124">
        <f t="shared" si="16"/>
        <v>24182.880000000001</v>
      </c>
      <c r="F50" s="124"/>
      <c r="G50" s="214"/>
    </row>
    <row r="51" spans="1:7" x14ac:dyDescent="0.2">
      <c r="A51" s="137">
        <v>3211</v>
      </c>
      <c r="B51" s="119" t="s">
        <v>31</v>
      </c>
      <c r="C51" s="151">
        <v>214</v>
      </c>
      <c r="D51" s="151">
        <v>4750</v>
      </c>
      <c r="E51" s="151">
        <v>2220.7600000000002</v>
      </c>
      <c r="F51" s="151"/>
      <c r="G51" s="214"/>
    </row>
    <row r="52" spans="1:7" ht="22.5" x14ac:dyDescent="0.2">
      <c r="A52" s="137">
        <v>3212</v>
      </c>
      <c r="B52" s="119" t="s">
        <v>83</v>
      </c>
      <c r="C52" s="151">
        <v>17247.04</v>
      </c>
      <c r="D52" s="151">
        <v>37300</v>
      </c>
      <c r="E52" s="151">
        <v>20692.71</v>
      </c>
      <c r="F52" s="151"/>
      <c r="G52" s="214"/>
    </row>
    <row r="53" spans="1:7" x14ac:dyDescent="0.2">
      <c r="A53" s="137">
        <v>3213</v>
      </c>
      <c r="B53" s="119" t="s">
        <v>84</v>
      </c>
      <c r="C53" s="151">
        <v>258</v>
      </c>
      <c r="D53" s="151">
        <v>2300</v>
      </c>
      <c r="E53" s="151">
        <v>1269.4100000000001</v>
      </c>
      <c r="F53" s="151"/>
      <c r="G53" s="214"/>
    </row>
    <row r="54" spans="1:7" ht="22.5" x14ac:dyDescent="0.2">
      <c r="A54" s="137">
        <v>3214</v>
      </c>
      <c r="B54" s="119" t="s">
        <v>184</v>
      </c>
      <c r="C54" s="151">
        <v>0</v>
      </c>
      <c r="D54" s="151">
        <v>0</v>
      </c>
      <c r="E54" s="151">
        <v>0</v>
      </c>
      <c r="F54" s="151"/>
      <c r="G54" s="214"/>
    </row>
    <row r="55" spans="1:7" x14ac:dyDescent="0.2">
      <c r="A55" s="116">
        <v>322</v>
      </c>
      <c r="B55" s="150" t="s">
        <v>85</v>
      </c>
      <c r="C55" s="124">
        <f>SUM(C56:C61)</f>
        <v>109807.62999999999</v>
      </c>
      <c r="D55" s="124">
        <f t="shared" ref="D55" si="17">SUM(D56:D61)</f>
        <v>449400</v>
      </c>
      <c r="E55" s="124">
        <f>SUM(E56:E61)</f>
        <v>118466.98000000001</v>
      </c>
      <c r="F55" s="124"/>
      <c r="G55" s="214"/>
    </row>
    <row r="56" spans="1:7" x14ac:dyDescent="0.2">
      <c r="A56" s="137">
        <v>3221</v>
      </c>
      <c r="B56" s="119" t="s">
        <v>87</v>
      </c>
      <c r="C56" s="151">
        <v>11336.95</v>
      </c>
      <c r="D56" s="151">
        <v>42700</v>
      </c>
      <c r="E56" s="151">
        <v>10248.06</v>
      </c>
      <c r="F56" s="151"/>
      <c r="G56" s="214"/>
    </row>
    <row r="57" spans="1:7" x14ac:dyDescent="0.2">
      <c r="A57" s="137">
        <v>3222</v>
      </c>
      <c r="B57" s="119" t="s">
        <v>88</v>
      </c>
      <c r="C57" s="151">
        <v>64035.5</v>
      </c>
      <c r="D57" s="151">
        <v>283900</v>
      </c>
      <c r="E57" s="151">
        <v>75961.58</v>
      </c>
      <c r="F57" s="151"/>
      <c r="G57" s="151"/>
    </row>
    <row r="58" spans="1:7" x14ac:dyDescent="0.2">
      <c r="A58" s="154" t="s">
        <v>89</v>
      </c>
      <c r="B58" s="119" t="s">
        <v>90</v>
      </c>
      <c r="C58" s="151">
        <v>28522.82</v>
      </c>
      <c r="D58" s="151">
        <v>76100</v>
      </c>
      <c r="E58" s="151">
        <v>25494.13</v>
      </c>
      <c r="F58" s="151"/>
      <c r="G58" s="151"/>
    </row>
    <row r="59" spans="1:7" ht="22.5" x14ac:dyDescent="0.2">
      <c r="A59" s="154" t="s">
        <v>91</v>
      </c>
      <c r="B59" s="119" t="s">
        <v>92</v>
      </c>
      <c r="C59" s="151">
        <v>3238.13</v>
      </c>
      <c r="D59" s="151">
        <v>15100</v>
      </c>
      <c r="E59" s="151">
        <v>1213.04</v>
      </c>
      <c r="F59" s="151"/>
      <c r="G59" s="151"/>
    </row>
    <row r="60" spans="1:7" x14ac:dyDescent="0.2">
      <c r="A60" s="154" t="s">
        <v>93</v>
      </c>
      <c r="B60" s="119" t="s">
        <v>94</v>
      </c>
      <c r="C60" s="151">
        <v>2455.06</v>
      </c>
      <c r="D60" s="151">
        <v>21400</v>
      </c>
      <c r="E60" s="151">
        <v>3501.07</v>
      </c>
      <c r="F60" s="151"/>
      <c r="G60" s="151"/>
    </row>
    <row r="61" spans="1:7" x14ac:dyDescent="0.2">
      <c r="A61" s="154" t="s">
        <v>95</v>
      </c>
      <c r="B61" s="119" t="s">
        <v>96</v>
      </c>
      <c r="C61" s="151">
        <v>219.17</v>
      </c>
      <c r="D61" s="151">
        <v>10200</v>
      </c>
      <c r="E61" s="151">
        <v>2049.1</v>
      </c>
      <c r="F61" s="151"/>
      <c r="G61" s="151"/>
    </row>
    <row r="62" spans="1:7" x14ac:dyDescent="0.2">
      <c r="A62" s="155" t="s">
        <v>97</v>
      </c>
      <c r="B62" s="150" t="s">
        <v>98</v>
      </c>
      <c r="C62" s="124">
        <f>SUM(C63:C71)</f>
        <v>33662.549999999996</v>
      </c>
      <c r="D62" s="124">
        <f t="shared" ref="D62:E62" si="18">SUM(D63:D71)</f>
        <v>87330</v>
      </c>
      <c r="E62" s="124">
        <f t="shared" si="18"/>
        <v>35737.760000000002</v>
      </c>
      <c r="F62" s="124"/>
      <c r="G62" s="124"/>
    </row>
    <row r="63" spans="1:7" x14ac:dyDescent="0.2">
      <c r="A63" s="154" t="s">
        <v>99</v>
      </c>
      <c r="B63" s="119" t="s">
        <v>100</v>
      </c>
      <c r="C63" s="151">
        <v>1874.61</v>
      </c>
      <c r="D63" s="151">
        <v>9560</v>
      </c>
      <c r="E63" s="151">
        <v>4529.1099999999997</v>
      </c>
      <c r="F63" s="151"/>
      <c r="G63" s="151"/>
    </row>
    <row r="64" spans="1:7" x14ac:dyDescent="0.2">
      <c r="A64" s="154" t="s">
        <v>101</v>
      </c>
      <c r="B64" s="119" t="s">
        <v>102</v>
      </c>
      <c r="C64" s="151">
        <v>5392.54</v>
      </c>
      <c r="D64" s="151">
        <v>44700</v>
      </c>
      <c r="E64" s="151">
        <v>17168.689999999999</v>
      </c>
      <c r="F64" s="151"/>
      <c r="G64" s="151"/>
    </row>
    <row r="65" spans="1:7" x14ac:dyDescent="0.2">
      <c r="A65" s="154" t="s">
        <v>103</v>
      </c>
      <c r="B65" s="119" t="s">
        <v>104</v>
      </c>
      <c r="C65" s="151">
        <v>434.88</v>
      </c>
      <c r="D65" s="151">
        <v>0</v>
      </c>
      <c r="E65" s="151">
        <v>0</v>
      </c>
      <c r="F65" s="151"/>
      <c r="G65" s="151"/>
    </row>
    <row r="66" spans="1:7" x14ac:dyDescent="0.2">
      <c r="A66" s="154" t="s">
        <v>105</v>
      </c>
      <c r="B66" s="119" t="s">
        <v>106</v>
      </c>
      <c r="C66" s="151">
        <v>12133.58</v>
      </c>
      <c r="D66" s="151">
        <v>13940</v>
      </c>
      <c r="E66" s="151">
        <v>5016.5600000000004</v>
      </c>
      <c r="F66" s="151"/>
      <c r="G66" s="151"/>
    </row>
    <row r="67" spans="1:7" x14ac:dyDescent="0.2">
      <c r="A67" s="154" t="s">
        <v>107</v>
      </c>
      <c r="B67" s="119" t="s">
        <v>108</v>
      </c>
      <c r="C67" s="151">
        <v>0</v>
      </c>
      <c r="D67" s="151">
        <v>0</v>
      </c>
      <c r="E67" s="151">
        <v>0</v>
      </c>
      <c r="F67" s="151"/>
      <c r="G67" s="151"/>
    </row>
    <row r="68" spans="1:7" x14ac:dyDescent="0.2">
      <c r="A68" s="154" t="s">
        <v>109</v>
      </c>
      <c r="B68" s="119" t="s">
        <v>110</v>
      </c>
      <c r="C68" s="151">
        <v>1735.14</v>
      </c>
      <c r="D68" s="151">
        <v>10100</v>
      </c>
      <c r="E68" s="151">
        <v>421.46</v>
      </c>
      <c r="F68" s="151"/>
      <c r="G68" s="151"/>
    </row>
    <row r="69" spans="1:7" x14ac:dyDescent="0.2">
      <c r="A69" s="156">
        <v>3237</v>
      </c>
      <c r="B69" s="138" t="s">
        <v>142</v>
      </c>
      <c r="C69" s="143">
        <v>9803.16</v>
      </c>
      <c r="D69" s="143">
        <v>0</v>
      </c>
      <c r="E69" s="143">
        <v>895.83</v>
      </c>
      <c r="F69" s="151"/>
      <c r="G69" s="151"/>
    </row>
    <row r="70" spans="1:7" x14ac:dyDescent="0.2">
      <c r="A70" s="154" t="s">
        <v>111</v>
      </c>
      <c r="B70" s="119" t="s">
        <v>112</v>
      </c>
      <c r="C70" s="151">
        <v>846.28</v>
      </c>
      <c r="D70" s="151">
        <v>500</v>
      </c>
      <c r="E70" s="151">
        <v>62.5</v>
      </c>
      <c r="F70" s="151"/>
      <c r="G70" s="151"/>
    </row>
    <row r="71" spans="1:7" x14ac:dyDescent="0.2">
      <c r="A71" s="154" t="s">
        <v>113</v>
      </c>
      <c r="B71" s="119" t="s">
        <v>114</v>
      </c>
      <c r="C71" s="151">
        <v>1442.36</v>
      </c>
      <c r="D71" s="151">
        <v>8530</v>
      </c>
      <c r="E71" s="151">
        <v>7643.61</v>
      </c>
      <c r="F71" s="151"/>
      <c r="G71" s="151"/>
    </row>
    <row r="72" spans="1:7" x14ac:dyDescent="0.2">
      <c r="A72" s="155" t="s">
        <v>115</v>
      </c>
      <c r="B72" s="150" t="s">
        <v>98</v>
      </c>
      <c r="C72" s="124">
        <f>SUM(C73:C78)</f>
        <v>702.92</v>
      </c>
      <c r="D72" s="124">
        <f t="shared" ref="D72:E72" si="19">SUM(D73:D78)</f>
        <v>19020</v>
      </c>
      <c r="E72" s="124">
        <f t="shared" si="19"/>
        <v>6028.79</v>
      </c>
      <c r="F72" s="124"/>
      <c r="G72" s="124"/>
    </row>
    <row r="73" spans="1:7" ht="22.5" x14ac:dyDescent="0.2">
      <c r="A73" s="154" t="s">
        <v>116</v>
      </c>
      <c r="B73" s="119" t="s">
        <v>117</v>
      </c>
      <c r="C73" s="151">
        <v>495.42</v>
      </c>
      <c r="D73" s="151">
        <v>1600</v>
      </c>
      <c r="E73" s="151">
        <v>396.22</v>
      </c>
      <c r="F73" s="151"/>
      <c r="G73" s="151"/>
    </row>
    <row r="74" spans="1:7" x14ac:dyDescent="0.2">
      <c r="A74" s="154" t="s">
        <v>118</v>
      </c>
      <c r="B74" s="119" t="s">
        <v>119</v>
      </c>
      <c r="C74" s="151">
        <v>154.07</v>
      </c>
      <c r="D74" s="151">
        <v>3020</v>
      </c>
      <c r="E74" s="151">
        <v>1024.57</v>
      </c>
      <c r="F74" s="212"/>
      <c r="G74" s="151"/>
    </row>
    <row r="75" spans="1:7" x14ac:dyDescent="0.2">
      <c r="A75" s="154" t="s">
        <v>181</v>
      </c>
      <c r="B75" s="119" t="s">
        <v>182</v>
      </c>
      <c r="C75" s="151">
        <v>0</v>
      </c>
      <c r="D75" s="151">
        <v>0</v>
      </c>
      <c r="E75" s="151">
        <v>0</v>
      </c>
      <c r="F75" s="212"/>
      <c r="G75" s="151"/>
    </row>
    <row r="76" spans="1:7" x14ac:dyDescent="0.2">
      <c r="A76" s="154" t="s">
        <v>120</v>
      </c>
      <c r="B76" s="119" t="s">
        <v>121</v>
      </c>
      <c r="C76" s="151">
        <v>0</v>
      </c>
      <c r="D76" s="151">
        <v>4300</v>
      </c>
      <c r="E76" s="151">
        <v>2403.44</v>
      </c>
      <c r="F76" s="212"/>
      <c r="G76" s="151"/>
    </row>
    <row r="77" spans="1:7" x14ac:dyDescent="0.2">
      <c r="A77" s="154" t="s">
        <v>211</v>
      </c>
      <c r="B77" s="119" t="s">
        <v>212</v>
      </c>
      <c r="C77" s="151">
        <v>0</v>
      </c>
      <c r="D77" s="151">
        <v>0</v>
      </c>
      <c r="E77" s="151">
        <v>0</v>
      </c>
      <c r="F77" s="212"/>
      <c r="G77" s="151"/>
    </row>
    <row r="78" spans="1:7" x14ac:dyDescent="0.2">
      <c r="A78" s="154" t="s">
        <v>122</v>
      </c>
      <c r="B78" s="119" t="s">
        <v>123</v>
      </c>
      <c r="C78" s="151">
        <v>53.43</v>
      </c>
      <c r="D78" s="151">
        <v>10100</v>
      </c>
      <c r="E78" s="151">
        <v>2204.56</v>
      </c>
      <c r="F78" s="212"/>
      <c r="G78" s="151"/>
    </row>
    <row r="79" spans="1:7" x14ac:dyDescent="0.2">
      <c r="A79" s="148" t="s">
        <v>124</v>
      </c>
      <c r="B79" s="149" t="s">
        <v>125</v>
      </c>
      <c r="C79" s="130">
        <f>SUM(C80)</f>
        <v>524.92999999999995</v>
      </c>
      <c r="D79" s="130">
        <f t="shared" ref="D79:E79" si="20">SUM(D80)</f>
        <v>1460</v>
      </c>
      <c r="E79" s="130">
        <f t="shared" si="20"/>
        <v>612.85</v>
      </c>
      <c r="F79" s="162">
        <f>SUM(E79/C79*100)</f>
        <v>116.74889985331379</v>
      </c>
      <c r="G79" s="162">
        <f>SUM(E79/D79*100)</f>
        <v>41.976027397260275</v>
      </c>
    </row>
    <row r="80" spans="1:7" x14ac:dyDescent="0.2">
      <c r="A80" s="155" t="s">
        <v>126</v>
      </c>
      <c r="B80" s="150" t="s">
        <v>127</v>
      </c>
      <c r="C80" s="124">
        <f>SUM(C81:C83)</f>
        <v>524.92999999999995</v>
      </c>
      <c r="D80" s="124">
        <f t="shared" ref="D80:E80" si="21">SUM(D81:D83)</f>
        <v>1460</v>
      </c>
      <c r="E80" s="124">
        <f t="shared" si="21"/>
        <v>612.85</v>
      </c>
      <c r="F80" s="124"/>
      <c r="G80" s="124"/>
    </row>
    <row r="81" spans="1:7" x14ac:dyDescent="0.2">
      <c r="A81" s="154" t="s">
        <v>128</v>
      </c>
      <c r="B81" s="119" t="s">
        <v>129</v>
      </c>
      <c r="C81" s="151">
        <v>524.92999999999995</v>
      </c>
      <c r="D81" s="151">
        <v>1300</v>
      </c>
      <c r="E81" s="151">
        <v>520.48</v>
      </c>
      <c r="F81" s="151"/>
      <c r="G81" s="151"/>
    </row>
    <row r="82" spans="1:7" x14ac:dyDescent="0.2">
      <c r="A82" s="156">
        <v>3433</v>
      </c>
      <c r="B82" s="138" t="s">
        <v>183</v>
      </c>
      <c r="C82" s="143">
        <v>0</v>
      </c>
      <c r="D82" s="143">
        <v>160</v>
      </c>
      <c r="E82" s="143">
        <v>0</v>
      </c>
      <c r="F82" s="151"/>
      <c r="G82" s="151"/>
    </row>
    <row r="83" spans="1:7" x14ac:dyDescent="0.2">
      <c r="A83" s="156">
        <v>3434</v>
      </c>
      <c r="B83" s="138" t="s">
        <v>143</v>
      </c>
      <c r="C83" s="143">
        <v>0</v>
      </c>
      <c r="D83" s="143">
        <v>0</v>
      </c>
      <c r="E83" s="143">
        <v>92.37</v>
      </c>
      <c r="F83" s="151"/>
      <c r="G83" s="151"/>
    </row>
    <row r="84" spans="1:7" ht="21" x14ac:dyDescent="0.2">
      <c r="A84" s="148" t="s">
        <v>136</v>
      </c>
      <c r="B84" s="149" t="s">
        <v>137</v>
      </c>
      <c r="C84" s="130">
        <f>C85+C87</f>
        <v>56242.48</v>
      </c>
      <c r="D84" s="130">
        <f t="shared" ref="D84:E84" si="22">D85+D87</f>
        <v>0</v>
      </c>
      <c r="E84" s="130">
        <f t="shared" si="22"/>
        <v>61336.51</v>
      </c>
      <c r="F84" s="162">
        <f>SUM(E84/C84*100)</f>
        <v>109.05726418891912</v>
      </c>
      <c r="G84" s="162" t="e">
        <f>SUM(E84/D84*100)</f>
        <v>#DIV/0!</v>
      </c>
    </row>
    <row r="85" spans="1:7" x14ac:dyDescent="0.2">
      <c r="A85" s="139">
        <v>363</v>
      </c>
      <c r="B85" s="135" t="s">
        <v>198</v>
      </c>
      <c r="C85" s="124">
        <f>SUM(C86)</f>
        <v>0</v>
      </c>
      <c r="D85" s="124">
        <f t="shared" ref="D85:D87" si="23">SUM(D86)</f>
        <v>0</v>
      </c>
      <c r="E85" s="124">
        <f>E86</f>
        <v>0</v>
      </c>
      <c r="F85" s="124"/>
      <c r="G85" s="124"/>
    </row>
    <row r="86" spans="1:7" x14ac:dyDescent="0.2">
      <c r="A86" s="156">
        <v>3631</v>
      </c>
      <c r="B86" s="138" t="s">
        <v>199</v>
      </c>
      <c r="C86" s="151">
        <v>0</v>
      </c>
      <c r="D86" s="151">
        <v>0</v>
      </c>
      <c r="E86" s="151">
        <v>0</v>
      </c>
      <c r="F86" s="151"/>
      <c r="G86" s="151"/>
    </row>
    <row r="87" spans="1:7" ht="21" x14ac:dyDescent="0.2">
      <c r="A87" s="139" t="s">
        <v>172</v>
      </c>
      <c r="B87" s="135" t="s">
        <v>138</v>
      </c>
      <c r="C87" s="124">
        <f>SUM(C88)</f>
        <v>56242.48</v>
      </c>
      <c r="D87" s="124">
        <f t="shared" si="23"/>
        <v>0</v>
      </c>
      <c r="E87" s="124">
        <f>E88</f>
        <v>61336.51</v>
      </c>
      <c r="F87" s="124"/>
      <c r="G87" s="124"/>
    </row>
    <row r="88" spans="1:7" ht="22.5" x14ac:dyDescent="0.2">
      <c r="A88" s="156">
        <v>3691</v>
      </c>
      <c r="B88" s="138" t="s">
        <v>139</v>
      </c>
      <c r="C88" s="151">
        <v>56242.48</v>
      </c>
      <c r="D88" s="151">
        <v>0</v>
      </c>
      <c r="E88" s="151">
        <v>61336.51</v>
      </c>
      <c r="F88" s="151"/>
      <c r="G88" s="151"/>
    </row>
    <row r="89" spans="1:7" ht="21" x14ac:dyDescent="0.2">
      <c r="A89" s="148" t="s">
        <v>130</v>
      </c>
      <c r="B89" s="149" t="s">
        <v>140</v>
      </c>
      <c r="C89" s="130">
        <f>SUM(C90)</f>
        <v>26018.81</v>
      </c>
      <c r="D89" s="130">
        <f>SUM(D90)</f>
        <v>18200</v>
      </c>
      <c r="E89" s="130">
        <f>SUM(E90)</f>
        <v>8539.92</v>
      </c>
      <c r="F89" s="162">
        <f>SUM(E89/C89*100)</f>
        <v>32.822100626431414</v>
      </c>
      <c r="G89" s="162">
        <f>SUM(E89/D89*100)</f>
        <v>46.922637362637367</v>
      </c>
    </row>
    <row r="90" spans="1:7" ht="21" x14ac:dyDescent="0.2">
      <c r="A90" s="155" t="s">
        <v>131</v>
      </c>
      <c r="B90" s="135" t="s">
        <v>141</v>
      </c>
      <c r="C90" s="124">
        <f>SUM(C91:C92)</f>
        <v>26018.81</v>
      </c>
      <c r="D90" s="124">
        <f t="shared" ref="D90" si="24">SUM(D91:D92)</f>
        <v>18200</v>
      </c>
      <c r="E90" s="124">
        <f>SUM(E91:E92)</f>
        <v>8539.92</v>
      </c>
      <c r="F90" s="124"/>
      <c r="G90" s="124"/>
    </row>
    <row r="91" spans="1:7" x14ac:dyDescent="0.2">
      <c r="A91" s="154" t="s">
        <v>132</v>
      </c>
      <c r="B91" s="119" t="s">
        <v>133</v>
      </c>
      <c r="C91" s="151">
        <v>26018.81</v>
      </c>
      <c r="D91" s="151">
        <v>10000</v>
      </c>
      <c r="E91" s="151">
        <v>3784.74</v>
      </c>
      <c r="F91" s="151"/>
      <c r="G91" s="151"/>
    </row>
    <row r="92" spans="1:7" x14ac:dyDescent="0.2">
      <c r="A92" s="154" t="s">
        <v>134</v>
      </c>
      <c r="B92" s="119" t="s">
        <v>135</v>
      </c>
      <c r="C92" s="151">
        <v>0</v>
      </c>
      <c r="D92" s="151">
        <v>8200</v>
      </c>
      <c r="E92" s="151">
        <v>4755.18</v>
      </c>
      <c r="F92" s="151"/>
      <c r="G92" s="151"/>
    </row>
    <row r="93" spans="1:7" ht="21" x14ac:dyDescent="0.2">
      <c r="A93" s="136">
        <v>4</v>
      </c>
      <c r="B93" s="147" t="s">
        <v>5</v>
      </c>
      <c r="C93" s="131">
        <f>SUM(C94,C99)</f>
        <v>37211.279999999999</v>
      </c>
      <c r="D93" s="131">
        <f>SUM(D94,D99)</f>
        <v>1000</v>
      </c>
      <c r="E93" s="131">
        <f>SUM(E94,E99)</f>
        <v>34168.559999999998</v>
      </c>
      <c r="F93" s="124"/>
      <c r="G93" s="124"/>
    </row>
    <row r="94" spans="1:7" ht="21" x14ac:dyDescent="0.2">
      <c r="A94" s="148" t="s">
        <v>144</v>
      </c>
      <c r="B94" s="149" t="s">
        <v>145</v>
      </c>
      <c r="C94" s="130">
        <f>C95+C97</f>
        <v>0</v>
      </c>
      <c r="D94" s="130">
        <f t="shared" ref="D94:E94" si="25">D95+D97</f>
        <v>0</v>
      </c>
      <c r="E94" s="130">
        <f t="shared" si="25"/>
        <v>4500</v>
      </c>
      <c r="F94" s="162" t="e">
        <f>SUM(E94/C94*100)</f>
        <v>#DIV/0!</v>
      </c>
      <c r="G94" s="162" t="e">
        <f>SUM(E94/D94*100)</f>
        <v>#DIV/0!</v>
      </c>
    </row>
    <row r="95" spans="1:7" ht="21" x14ac:dyDescent="0.2">
      <c r="A95" s="155" t="s">
        <v>146</v>
      </c>
      <c r="B95" s="150" t="s">
        <v>147</v>
      </c>
      <c r="C95" s="124">
        <f>SUM(C96)</f>
        <v>0</v>
      </c>
      <c r="D95" s="124">
        <f t="shared" ref="D95" si="26">SUM(D96:D96)</f>
        <v>0</v>
      </c>
      <c r="E95" s="151">
        <f>SUM(E96:E96)</f>
        <v>4500</v>
      </c>
      <c r="F95" s="151"/>
      <c r="G95" s="151"/>
    </row>
    <row r="96" spans="1:7" x14ac:dyDescent="0.2">
      <c r="A96" s="154" t="s">
        <v>148</v>
      </c>
      <c r="B96" s="119" t="s">
        <v>147</v>
      </c>
      <c r="C96" s="151">
        <v>0</v>
      </c>
      <c r="D96" s="151">
        <v>0</v>
      </c>
      <c r="E96" s="151">
        <v>4500</v>
      </c>
      <c r="F96" s="213"/>
      <c r="G96" s="151"/>
    </row>
    <row r="97" spans="1:7" ht="21" x14ac:dyDescent="0.2">
      <c r="A97" s="155" t="s">
        <v>187</v>
      </c>
      <c r="B97" s="150" t="s">
        <v>188</v>
      </c>
      <c r="C97" s="131">
        <f>C98</f>
        <v>0</v>
      </c>
      <c r="D97" s="131">
        <f t="shared" ref="D97" si="27">D98</f>
        <v>0</v>
      </c>
      <c r="E97" s="131">
        <f t="shared" ref="E97" si="28">E98</f>
        <v>0</v>
      </c>
      <c r="F97" s="214"/>
      <c r="G97" s="124"/>
    </row>
    <row r="98" spans="1:7" x14ac:dyDescent="0.2">
      <c r="A98" s="154" t="s">
        <v>189</v>
      </c>
      <c r="B98" s="119" t="s">
        <v>188</v>
      </c>
      <c r="C98" s="129">
        <v>0</v>
      </c>
      <c r="D98" s="129">
        <v>0</v>
      </c>
      <c r="E98" s="129">
        <v>0</v>
      </c>
      <c r="F98" s="163"/>
      <c r="G98" s="151"/>
    </row>
    <row r="99" spans="1:7" ht="21" x14ac:dyDescent="0.2">
      <c r="A99" s="148">
        <v>42</v>
      </c>
      <c r="B99" s="149" t="s">
        <v>149</v>
      </c>
      <c r="C99" s="130">
        <f>C100</f>
        <v>37211.279999999999</v>
      </c>
      <c r="D99" s="130">
        <f t="shared" ref="D99:E99" si="29">D100</f>
        <v>1000</v>
      </c>
      <c r="E99" s="130">
        <f t="shared" si="29"/>
        <v>29668.560000000001</v>
      </c>
      <c r="F99" s="162">
        <f>SUM(E99/C99*100)</f>
        <v>79.730017349577878</v>
      </c>
      <c r="G99" s="162">
        <f>SUM(E99/D99*100)</f>
        <v>2966.8560000000002</v>
      </c>
    </row>
    <row r="100" spans="1:7" x14ac:dyDescent="0.2">
      <c r="A100" s="155">
        <v>422</v>
      </c>
      <c r="B100" s="150" t="s">
        <v>150</v>
      </c>
      <c r="C100" s="131">
        <f>SUM(C101:C106)</f>
        <v>37211.279999999999</v>
      </c>
      <c r="D100" s="131">
        <f t="shared" ref="D100:E100" si="30">SUM(D101:D106)</f>
        <v>1000</v>
      </c>
      <c r="E100" s="131">
        <f t="shared" si="30"/>
        <v>29668.560000000001</v>
      </c>
      <c r="F100" s="214"/>
      <c r="G100" s="124"/>
    </row>
    <row r="101" spans="1:7" ht="12.75" customHeight="1" x14ac:dyDescent="0.2">
      <c r="A101" s="154" t="s">
        <v>171</v>
      </c>
      <c r="B101" s="119" t="s">
        <v>174</v>
      </c>
      <c r="C101" s="129">
        <v>0</v>
      </c>
      <c r="D101" s="129">
        <v>0</v>
      </c>
      <c r="E101" s="129">
        <v>0</v>
      </c>
      <c r="F101" s="163"/>
      <c r="G101" s="151"/>
    </row>
    <row r="102" spans="1:7" ht="12.75" customHeight="1" x14ac:dyDescent="0.2">
      <c r="A102" s="154" t="s">
        <v>179</v>
      </c>
      <c r="B102" s="119" t="s">
        <v>180</v>
      </c>
      <c r="C102" s="129">
        <v>0</v>
      </c>
      <c r="D102" s="129">
        <v>1000</v>
      </c>
      <c r="E102" s="129">
        <v>0</v>
      </c>
      <c r="F102" s="163"/>
      <c r="G102" s="151"/>
    </row>
    <row r="103" spans="1:7" x14ac:dyDescent="0.2">
      <c r="A103" s="154" t="s">
        <v>191</v>
      </c>
      <c r="B103" s="119" t="s">
        <v>192</v>
      </c>
      <c r="C103" s="129">
        <v>1497.58</v>
      </c>
      <c r="D103" s="129">
        <v>0</v>
      </c>
      <c r="E103" s="129">
        <v>0</v>
      </c>
      <c r="F103" s="163"/>
      <c r="G103" s="151"/>
    </row>
    <row r="104" spans="1:7" x14ac:dyDescent="0.2">
      <c r="A104" s="154" t="s">
        <v>200</v>
      </c>
      <c r="B104" s="119" t="s">
        <v>201</v>
      </c>
      <c r="C104" s="129">
        <v>0</v>
      </c>
      <c r="D104" s="129">
        <v>0</v>
      </c>
      <c r="E104" s="129">
        <v>0</v>
      </c>
      <c r="F104" s="163"/>
      <c r="G104" s="151"/>
    </row>
    <row r="105" spans="1:7" x14ac:dyDescent="0.2">
      <c r="A105" s="154" t="s">
        <v>151</v>
      </c>
      <c r="B105" s="119" t="s">
        <v>152</v>
      </c>
      <c r="C105" s="129">
        <v>35713.699999999997</v>
      </c>
      <c r="D105" s="129">
        <v>0</v>
      </c>
      <c r="E105" s="129">
        <v>29668.560000000001</v>
      </c>
      <c r="F105" s="163"/>
      <c r="G105" s="151"/>
    </row>
    <row r="106" spans="1:7" x14ac:dyDescent="0.2">
      <c r="A106" s="154" t="s">
        <v>171</v>
      </c>
      <c r="B106" s="119" t="s">
        <v>174</v>
      </c>
      <c r="C106" s="129">
        <v>0</v>
      </c>
      <c r="D106" s="129">
        <v>0</v>
      </c>
      <c r="E106" s="129">
        <v>0</v>
      </c>
      <c r="F106" s="163"/>
      <c r="G106" s="151"/>
    </row>
    <row r="107" spans="1:7" x14ac:dyDescent="0.2">
      <c r="A107" s="250" t="s">
        <v>153</v>
      </c>
      <c r="B107" s="251"/>
      <c r="C107" s="177">
        <f>SUM(C93,C39)</f>
        <v>998631.12000000011</v>
      </c>
      <c r="D107" s="177">
        <f>SUM(D93,D39)</f>
        <v>1909761</v>
      </c>
      <c r="E107" s="177">
        <f>SUM(E93,E39)</f>
        <v>1100140.99</v>
      </c>
      <c r="F107" s="177">
        <f>SUM(F93,F39)</f>
        <v>110.87481094627711</v>
      </c>
      <c r="G107" s="162">
        <f>SUM(E107/D107*100)</f>
        <v>57.606213028750716</v>
      </c>
    </row>
    <row r="108" spans="1:7" x14ac:dyDescent="0.2">
      <c r="A108" s="133"/>
      <c r="B108" s="96"/>
      <c r="C108" s="95"/>
      <c r="D108" s="95"/>
      <c r="E108" s="95"/>
      <c r="F108" s="95"/>
      <c r="G108" s="95"/>
    </row>
    <row r="109" spans="1:7" x14ac:dyDescent="0.2">
      <c r="A109" s="133" t="s">
        <v>173</v>
      </c>
    </row>
    <row r="110" spans="1:7" x14ac:dyDescent="0.2">
      <c r="B110" s="49"/>
    </row>
  </sheetData>
  <autoFilter ref="A39:A107" xr:uid="{C9820E22-BBFF-4885-A5DF-E320E9A3699A}"/>
  <mergeCells count="8">
    <mergeCell ref="A107:B107"/>
    <mergeCell ref="A9:B9"/>
    <mergeCell ref="A37:B37"/>
    <mergeCell ref="A38:B38"/>
    <mergeCell ref="A2:G2"/>
    <mergeCell ref="A4:G4"/>
    <mergeCell ref="A6:G6"/>
    <mergeCell ref="A8:B8"/>
  </mergeCells>
  <pageMargins left="0.7" right="0.7" top="0.75" bottom="0.75" header="0.3" footer="0.3"/>
  <pageSetup paperSize="9" scale="97" fitToHeight="0" orientation="portrait" r:id="rId1"/>
  <headerFooter>
    <oddHeader>&amp;C&amp;"-,Podebljano"DOM ZA ODRASLE OSOBE SVETI FRANE ZADAR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9"/>
  <sheetViews>
    <sheetView view="pageLayout" zoomScaleNormal="100" workbookViewId="0">
      <selection sqref="A1:F27"/>
    </sheetView>
  </sheetViews>
  <sheetFormatPr defaultRowHeight="11.25" x14ac:dyDescent="0.2"/>
  <cols>
    <col min="1" max="1" width="27.85546875" style="20" customWidth="1"/>
    <col min="2" max="2" width="17.28515625" style="20" customWidth="1"/>
    <col min="3" max="3" width="16.42578125" style="20" customWidth="1"/>
    <col min="4" max="4" width="16" style="20" customWidth="1"/>
    <col min="5" max="5" width="10" style="20" customWidth="1"/>
    <col min="6" max="6" width="9.42578125" style="20" customWidth="1"/>
    <col min="7" max="9" width="9.140625" style="20"/>
    <col min="10" max="10" width="12.85546875" style="20" bestFit="1" customWidth="1"/>
    <col min="11" max="16384" width="9.140625" style="20"/>
  </cols>
  <sheetData>
    <row r="1" spans="1:10" x14ac:dyDescent="0.2">
      <c r="A1" s="21"/>
      <c r="B1" s="21"/>
      <c r="C1" s="21"/>
      <c r="D1" s="22"/>
      <c r="E1" s="22"/>
      <c r="F1" s="22"/>
    </row>
    <row r="2" spans="1:10" ht="15.75" customHeight="1" x14ac:dyDescent="0.2">
      <c r="A2" s="227" t="s">
        <v>35</v>
      </c>
      <c r="B2" s="227"/>
      <c r="C2" s="227"/>
      <c r="D2" s="227"/>
      <c r="E2" s="227"/>
      <c r="F2" s="227"/>
    </row>
    <row r="3" spans="1:10" x14ac:dyDescent="0.2">
      <c r="A3" s="21"/>
      <c r="B3" s="21"/>
      <c r="C3" s="21"/>
      <c r="D3" s="22"/>
      <c r="E3" s="22"/>
      <c r="F3" s="22"/>
    </row>
    <row r="4" spans="1:10" ht="33.75" customHeight="1" x14ac:dyDescent="0.2">
      <c r="A4" s="44" t="s">
        <v>6</v>
      </c>
      <c r="B4" s="211" t="s">
        <v>207</v>
      </c>
      <c r="C4" s="211" t="s">
        <v>203</v>
      </c>
      <c r="D4" s="211" t="s">
        <v>214</v>
      </c>
      <c r="E4" s="211" t="s">
        <v>21</v>
      </c>
      <c r="F4" s="211" t="s">
        <v>21</v>
      </c>
    </row>
    <row r="5" spans="1:10" x14ac:dyDescent="0.2">
      <c r="A5" s="44">
        <v>1</v>
      </c>
      <c r="B5" s="44">
        <v>2</v>
      </c>
      <c r="C5" s="44">
        <v>3</v>
      </c>
      <c r="D5" s="44">
        <v>5</v>
      </c>
      <c r="E5" s="44" t="s">
        <v>32</v>
      </c>
      <c r="F5" s="44" t="s">
        <v>33</v>
      </c>
    </row>
    <row r="6" spans="1:10" x14ac:dyDescent="0.2">
      <c r="A6" s="180" t="s">
        <v>46</v>
      </c>
      <c r="B6" s="181">
        <f>SUM(B7,B9,B11,B13,B15)</f>
        <v>854868.76</v>
      </c>
      <c r="C6" s="181">
        <f>SUM(C7,C9,C11,C13,C15)</f>
        <v>1909761</v>
      </c>
      <c r="D6" s="181">
        <f>SUM(D7,D9,D11,D13,D15)</f>
        <v>953491.97</v>
      </c>
      <c r="E6" s="182">
        <f>D6/B6*100</f>
        <v>111.53664920449309</v>
      </c>
      <c r="F6" s="182">
        <f>D6/C6*100</f>
        <v>49.927292996348754</v>
      </c>
      <c r="J6" s="51"/>
    </row>
    <row r="7" spans="1:10" x14ac:dyDescent="0.2">
      <c r="A7" s="50" t="s">
        <v>16</v>
      </c>
      <c r="B7" s="62">
        <f>SUM(B8)</f>
        <v>593386.01</v>
      </c>
      <c r="C7" s="62">
        <f>SUM(C8)</f>
        <v>1352969</v>
      </c>
      <c r="D7" s="62">
        <f t="shared" ref="D7" si="0">SUM(D8)</f>
        <v>668423.18999999994</v>
      </c>
      <c r="E7" s="164"/>
      <c r="F7" s="164"/>
      <c r="J7" s="51"/>
    </row>
    <row r="8" spans="1:10" x14ac:dyDescent="0.2">
      <c r="A8" s="53" t="s">
        <v>17</v>
      </c>
      <c r="B8" s="54">
        <v>593386.01</v>
      </c>
      <c r="C8" s="52">
        <v>1352969</v>
      </c>
      <c r="D8" s="54">
        <v>668423.18999999994</v>
      </c>
      <c r="E8" s="54"/>
      <c r="F8" s="54"/>
      <c r="J8" s="51"/>
    </row>
    <row r="9" spans="1:10" x14ac:dyDescent="0.2">
      <c r="A9" s="50" t="s">
        <v>19</v>
      </c>
      <c r="B9" s="62">
        <f>SUM(B10)</f>
        <v>0</v>
      </c>
      <c r="C9" s="62">
        <f t="shared" ref="C9:D9" si="1">SUM(C10)</f>
        <v>0</v>
      </c>
      <c r="D9" s="62">
        <f t="shared" si="1"/>
        <v>0</v>
      </c>
      <c r="E9" s="164"/>
      <c r="F9" s="164"/>
      <c r="J9" s="51"/>
    </row>
    <row r="10" spans="1:10" x14ac:dyDescent="0.2">
      <c r="A10" s="55" t="s">
        <v>20</v>
      </c>
      <c r="B10" s="54">
        <v>0</v>
      </c>
      <c r="C10" s="52">
        <v>0</v>
      </c>
      <c r="D10" s="54">
        <v>0</v>
      </c>
      <c r="E10" s="54"/>
      <c r="F10" s="54"/>
      <c r="J10" s="51"/>
    </row>
    <row r="11" spans="1:10" x14ac:dyDescent="0.2">
      <c r="A11" s="50" t="s">
        <v>157</v>
      </c>
      <c r="B11" s="62">
        <f>SUM(B12)</f>
        <v>104682.75</v>
      </c>
      <c r="C11" s="62">
        <f t="shared" ref="C11:D11" si="2">SUM(C12)</f>
        <v>185660</v>
      </c>
      <c r="D11" s="62">
        <f t="shared" si="2"/>
        <v>92048.78</v>
      </c>
      <c r="E11" s="164"/>
      <c r="F11" s="164"/>
      <c r="J11" s="51"/>
    </row>
    <row r="12" spans="1:10" x14ac:dyDescent="0.2">
      <c r="A12" s="55" t="s">
        <v>158</v>
      </c>
      <c r="B12" s="54">
        <v>104682.75</v>
      </c>
      <c r="C12" s="52">
        <v>185660</v>
      </c>
      <c r="D12" s="54">
        <v>92048.78</v>
      </c>
      <c r="E12" s="54"/>
      <c r="F12" s="54"/>
      <c r="J12" s="51"/>
    </row>
    <row r="13" spans="1:10" ht="15.75" customHeight="1" x14ac:dyDescent="0.2">
      <c r="A13" s="50" t="s">
        <v>159</v>
      </c>
      <c r="B13" s="62">
        <f>SUM(B14:B14)</f>
        <v>156740</v>
      </c>
      <c r="C13" s="62">
        <f>SUM(C14:C14)</f>
        <v>370132</v>
      </c>
      <c r="D13" s="62">
        <f>SUM(D14:D14)</f>
        <v>193000</v>
      </c>
      <c r="E13" s="164"/>
      <c r="F13" s="164"/>
      <c r="J13" s="51"/>
    </row>
    <row r="14" spans="1:10" ht="15.75" customHeight="1" x14ac:dyDescent="0.2">
      <c r="A14" s="55" t="s">
        <v>160</v>
      </c>
      <c r="B14" s="54">
        <v>156740</v>
      </c>
      <c r="C14" s="52">
        <v>370132</v>
      </c>
      <c r="D14" s="54">
        <v>193000</v>
      </c>
      <c r="E14" s="54"/>
      <c r="F14" s="54"/>
      <c r="J14" s="51"/>
    </row>
    <row r="15" spans="1:10" x14ac:dyDescent="0.2">
      <c r="A15" s="50" t="s">
        <v>161</v>
      </c>
      <c r="B15" s="62">
        <f>SUM(B16:B16)</f>
        <v>60</v>
      </c>
      <c r="C15" s="62">
        <f>SUM(C16:C16)</f>
        <v>1000</v>
      </c>
      <c r="D15" s="62">
        <f>SUM(D16:D16)</f>
        <v>20</v>
      </c>
      <c r="E15" s="164"/>
      <c r="F15" s="164"/>
      <c r="J15" s="51"/>
    </row>
    <row r="16" spans="1:10" x14ac:dyDescent="0.2">
      <c r="A16" s="55" t="s">
        <v>162</v>
      </c>
      <c r="B16" s="54">
        <v>60</v>
      </c>
      <c r="C16" s="52">
        <v>1000</v>
      </c>
      <c r="D16" s="54">
        <v>20</v>
      </c>
      <c r="E16" s="54"/>
      <c r="F16" s="54"/>
      <c r="J16" s="51"/>
    </row>
    <row r="17" spans="1:10" x14ac:dyDescent="0.2">
      <c r="A17" s="180" t="s">
        <v>47</v>
      </c>
      <c r="B17" s="181">
        <f>SUM(B18,B20,B22,B24,B26)</f>
        <v>883041.1399999999</v>
      </c>
      <c r="C17" s="181">
        <f>SUM(C18,C20,C22,C24,C26)</f>
        <v>1909761</v>
      </c>
      <c r="D17" s="181">
        <f>SUM(D18,D20,D22,D24,D26)</f>
        <v>1100140.99</v>
      </c>
      <c r="E17" s="182">
        <f>D17/B17*100</f>
        <v>124.58547401313602</v>
      </c>
      <c r="F17" s="182">
        <f>D17/C17*100</f>
        <v>57.606213028750716</v>
      </c>
      <c r="J17" s="51"/>
    </row>
    <row r="18" spans="1:10" x14ac:dyDescent="0.2">
      <c r="A18" s="50" t="s">
        <v>16</v>
      </c>
      <c r="B18" s="62">
        <f>SUM(B19)</f>
        <v>599459.49</v>
      </c>
      <c r="C18" s="62">
        <f t="shared" ref="C18" si="3">SUM(C19)</f>
        <v>1352969</v>
      </c>
      <c r="D18" s="62">
        <f t="shared" ref="D18" si="4">SUM(D19)</f>
        <v>798511.55</v>
      </c>
      <c r="E18" s="164"/>
      <c r="F18" s="164"/>
      <c r="J18" s="51"/>
    </row>
    <row r="19" spans="1:10" x14ac:dyDescent="0.2">
      <c r="A19" s="53" t="s">
        <v>17</v>
      </c>
      <c r="B19" s="54">
        <v>599459.49</v>
      </c>
      <c r="C19" s="52">
        <v>1352969</v>
      </c>
      <c r="D19" s="54">
        <v>798511.55</v>
      </c>
      <c r="E19" s="54"/>
      <c r="F19" s="54"/>
      <c r="J19" s="51"/>
    </row>
    <row r="20" spans="1:10" x14ac:dyDescent="0.2">
      <c r="A20" s="50" t="s">
        <v>19</v>
      </c>
      <c r="B20" s="62">
        <f>SUM(B21)</f>
        <v>0</v>
      </c>
      <c r="C20" s="62">
        <f t="shared" ref="C20" si="5">SUM(C21)</f>
        <v>0</v>
      </c>
      <c r="D20" s="62">
        <f t="shared" ref="D20" si="6">SUM(D21)</f>
        <v>0</v>
      </c>
      <c r="E20" s="164"/>
      <c r="F20" s="164"/>
      <c r="J20" s="51"/>
    </row>
    <row r="21" spans="1:10" x14ac:dyDescent="0.2">
      <c r="A21" s="55" t="s">
        <v>20</v>
      </c>
      <c r="B21" s="52">
        <v>0</v>
      </c>
      <c r="C21" s="52">
        <v>0</v>
      </c>
      <c r="D21" s="54">
        <v>0</v>
      </c>
      <c r="E21" s="54"/>
      <c r="F21" s="54"/>
      <c r="J21" s="51"/>
    </row>
    <row r="22" spans="1:10" x14ac:dyDescent="0.2">
      <c r="A22" s="50" t="s">
        <v>157</v>
      </c>
      <c r="B22" s="62">
        <f>SUM(B23)</f>
        <v>109858.08</v>
      </c>
      <c r="C22" s="62">
        <f t="shared" ref="C22" si="7">SUM(C23)</f>
        <v>185660</v>
      </c>
      <c r="D22" s="62">
        <f t="shared" ref="D22" si="8">SUM(D23)</f>
        <v>91733.84</v>
      </c>
      <c r="E22" s="164"/>
      <c r="F22" s="164"/>
      <c r="J22" s="51"/>
    </row>
    <row r="23" spans="1:10" x14ac:dyDescent="0.2">
      <c r="A23" s="55" t="s">
        <v>158</v>
      </c>
      <c r="B23" s="54">
        <v>109858.08</v>
      </c>
      <c r="C23" s="52">
        <v>185660</v>
      </c>
      <c r="D23" s="54">
        <v>91733.84</v>
      </c>
      <c r="E23" s="54"/>
      <c r="F23" s="54"/>
      <c r="J23" s="51"/>
    </row>
    <row r="24" spans="1:10" ht="15" customHeight="1" x14ac:dyDescent="0.2">
      <c r="A24" s="50" t="s">
        <v>159</v>
      </c>
      <c r="B24" s="62">
        <f>SUM(B25:B25)</f>
        <v>171729.47</v>
      </c>
      <c r="C24" s="62">
        <f>SUM(C25:C25)</f>
        <v>370132</v>
      </c>
      <c r="D24" s="62">
        <f>SUM(D25:D25)</f>
        <v>209894.35</v>
      </c>
      <c r="E24" s="164"/>
      <c r="F24" s="164"/>
      <c r="G24" s="37"/>
      <c r="H24" s="37"/>
      <c r="I24" s="37"/>
      <c r="J24" s="51"/>
    </row>
    <row r="25" spans="1:10" x14ac:dyDescent="0.2">
      <c r="A25" s="55" t="s">
        <v>160</v>
      </c>
      <c r="B25" s="54">
        <v>171729.47</v>
      </c>
      <c r="C25" s="52">
        <v>370132</v>
      </c>
      <c r="D25" s="54">
        <v>209894.35</v>
      </c>
      <c r="E25" s="54"/>
      <c r="F25" s="54"/>
      <c r="G25" s="37"/>
      <c r="H25" s="37"/>
      <c r="I25" s="37"/>
      <c r="J25" s="51"/>
    </row>
    <row r="26" spans="1:10" x14ac:dyDescent="0.2">
      <c r="A26" s="50" t="s">
        <v>161</v>
      </c>
      <c r="B26" s="62">
        <f>SUM(B27:B27)</f>
        <v>1994.1</v>
      </c>
      <c r="C26" s="62">
        <f>SUM(C27:C27)</f>
        <v>1000</v>
      </c>
      <c r="D26" s="62">
        <f>SUM(D27:D27)</f>
        <v>1.25</v>
      </c>
      <c r="E26" s="164"/>
      <c r="F26" s="164"/>
      <c r="G26" s="37"/>
      <c r="H26" s="37"/>
      <c r="I26" s="37"/>
      <c r="J26" s="51"/>
    </row>
    <row r="27" spans="1:10" x14ac:dyDescent="0.2">
      <c r="A27" s="55" t="s">
        <v>162</v>
      </c>
      <c r="B27" s="54">
        <v>1994.1</v>
      </c>
      <c r="C27" s="52">
        <v>1000</v>
      </c>
      <c r="D27" s="54">
        <v>1.25</v>
      </c>
      <c r="E27" s="54"/>
      <c r="F27" s="54"/>
      <c r="J27" s="51"/>
    </row>
    <row r="29" spans="1:10" x14ac:dyDescent="0.2">
      <c r="A29" s="56"/>
      <c r="B29" s="56"/>
      <c r="C29" s="56"/>
      <c r="D29" s="56"/>
      <c r="E29" s="56"/>
    </row>
    <row r="30" spans="1:10" x14ac:dyDescent="0.2">
      <c r="B30" s="35"/>
      <c r="C30" s="57"/>
      <c r="D30" s="57"/>
      <c r="E30" s="57"/>
    </row>
    <row r="31" spans="1:10" x14ac:dyDescent="0.2">
      <c r="C31" s="58"/>
      <c r="D31" s="58"/>
      <c r="E31" s="58"/>
    </row>
    <row r="32" spans="1:10" x14ac:dyDescent="0.2">
      <c r="C32" s="58"/>
      <c r="D32" s="58"/>
      <c r="E32" s="58"/>
    </row>
    <row r="33" spans="3:5" x14ac:dyDescent="0.2">
      <c r="C33" s="58"/>
      <c r="D33" s="58"/>
      <c r="E33" s="58"/>
    </row>
    <row r="34" spans="3:5" x14ac:dyDescent="0.2">
      <c r="C34" s="58"/>
      <c r="D34" s="58"/>
      <c r="E34" s="58"/>
    </row>
    <row r="35" spans="3:5" x14ac:dyDescent="0.2">
      <c r="C35" s="58"/>
      <c r="D35" s="58"/>
      <c r="E35" s="58"/>
    </row>
    <row r="36" spans="3:5" x14ac:dyDescent="0.2">
      <c r="C36" s="58"/>
      <c r="D36" s="58"/>
      <c r="E36" s="58"/>
    </row>
    <row r="37" spans="3:5" x14ac:dyDescent="0.2">
      <c r="C37" s="58"/>
      <c r="D37" s="58"/>
      <c r="E37" s="58"/>
    </row>
    <row r="38" spans="3:5" x14ac:dyDescent="0.2">
      <c r="C38" s="58"/>
      <c r="D38" s="58"/>
      <c r="E38" s="58"/>
    </row>
    <row r="39" spans="3:5" x14ac:dyDescent="0.2">
      <c r="C39" s="58"/>
      <c r="D39" s="58"/>
      <c r="E39" s="58"/>
    </row>
    <row r="40" spans="3:5" x14ac:dyDescent="0.2">
      <c r="C40" s="58"/>
      <c r="D40" s="58"/>
      <c r="E40" s="58"/>
    </row>
    <row r="41" spans="3:5" x14ac:dyDescent="0.2">
      <c r="C41" s="58"/>
      <c r="D41" s="58"/>
      <c r="E41" s="58"/>
    </row>
    <row r="42" spans="3:5" x14ac:dyDescent="0.2">
      <c r="C42" s="58"/>
      <c r="D42" s="59"/>
      <c r="E42" s="59"/>
    </row>
    <row r="43" spans="3:5" x14ac:dyDescent="0.2">
      <c r="C43" s="58"/>
      <c r="D43" s="58"/>
      <c r="E43" s="58"/>
    </row>
    <row r="44" spans="3:5" x14ac:dyDescent="0.2">
      <c r="C44" s="58"/>
      <c r="D44" s="58"/>
      <c r="E44" s="58"/>
    </row>
    <row r="45" spans="3:5" x14ac:dyDescent="0.2">
      <c r="C45" s="58"/>
      <c r="D45" s="58"/>
      <c r="E45" s="58"/>
    </row>
    <row r="46" spans="3:5" x14ac:dyDescent="0.2">
      <c r="C46" s="58"/>
      <c r="D46" s="58"/>
      <c r="E46" s="58"/>
    </row>
    <row r="47" spans="3:5" x14ac:dyDescent="0.2">
      <c r="C47" s="58"/>
      <c r="D47" s="58"/>
      <c r="E47" s="58"/>
    </row>
    <row r="48" spans="3:5" x14ac:dyDescent="0.2">
      <c r="C48" s="58"/>
      <c r="D48" s="58"/>
      <c r="E48" s="58"/>
    </row>
    <row r="49" spans="3:5" x14ac:dyDescent="0.2">
      <c r="C49" s="58"/>
      <c r="D49" s="58"/>
      <c r="E49" s="58"/>
    </row>
    <row r="50" spans="3:5" x14ac:dyDescent="0.2">
      <c r="C50" s="58"/>
      <c r="D50" s="58"/>
      <c r="E50" s="58"/>
    </row>
    <row r="51" spans="3:5" x14ac:dyDescent="0.2">
      <c r="C51" s="58"/>
      <c r="D51" s="58"/>
      <c r="E51" s="58"/>
    </row>
    <row r="52" spans="3:5" x14ac:dyDescent="0.2">
      <c r="C52" s="58"/>
      <c r="D52" s="58"/>
      <c r="E52" s="58"/>
    </row>
    <row r="53" spans="3:5" x14ac:dyDescent="0.2">
      <c r="C53" s="58"/>
      <c r="D53" s="58"/>
      <c r="E53" s="58"/>
    </row>
    <row r="54" spans="3:5" x14ac:dyDescent="0.2">
      <c r="C54" s="58"/>
      <c r="D54" s="58"/>
      <c r="E54" s="58"/>
    </row>
    <row r="55" spans="3:5" x14ac:dyDescent="0.2">
      <c r="C55" s="58"/>
      <c r="D55" s="58"/>
      <c r="E55" s="58"/>
    </row>
    <row r="56" spans="3:5" x14ac:dyDescent="0.2">
      <c r="C56" s="58"/>
      <c r="D56" s="58"/>
      <c r="E56" s="58"/>
    </row>
    <row r="57" spans="3:5" x14ac:dyDescent="0.2">
      <c r="C57" s="51"/>
      <c r="D57" s="51"/>
      <c r="E57" s="58"/>
    </row>
    <row r="58" spans="3:5" x14ac:dyDescent="0.2">
      <c r="C58" s="51"/>
      <c r="D58" s="51"/>
      <c r="E58" s="58"/>
    </row>
    <row r="59" spans="3:5" x14ac:dyDescent="0.2">
      <c r="C59" s="51"/>
      <c r="D59" s="51"/>
      <c r="E59" s="58"/>
    </row>
  </sheetData>
  <mergeCells count="1">
    <mergeCell ref="A2:F2"/>
  </mergeCells>
  <pageMargins left="0.7" right="0.7" top="0.75" bottom="0.75" header="0.3" footer="0.3"/>
  <pageSetup paperSize="9" scale="90" orientation="portrait" r:id="rId1"/>
  <headerFooter>
    <oddHeader>&amp;C&amp;"-,Podebljano"DOM ZA ODRASLE OSOBE SVETI FRANE ZADAR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0"/>
  <sheetViews>
    <sheetView view="pageLayout" zoomScaleNormal="100" workbookViewId="0">
      <selection sqref="A1:F9"/>
    </sheetView>
  </sheetViews>
  <sheetFormatPr defaultRowHeight="11.25" x14ac:dyDescent="0.2"/>
  <cols>
    <col min="1" max="1" width="24.85546875" style="20" customWidth="1"/>
    <col min="2" max="2" width="14.85546875" style="20" customWidth="1"/>
    <col min="3" max="3" width="16.7109375" style="20" customWidth="1"/>
    <col min="4" max="4" width="15.42578125" style="20" customWidth="1"/>
    <col min="5" max="5" width="8.85546875" style="20" customWidth="1"/>
    <col min="6" max="6" width="9.28515625" style="20" customWidth="1"/>
    <col min="7" max="16384" width="9.140625" style="20"/>
  </cols>
  <sheetData>
    <row r="1" spans="1:6" x14ac:dyDescent="0.2">
      <c r="A1" s="21"/>
      <c r="B1" s="21"/>
      <c r="C1" s="21"/>
      <c r="D1" s="22"/>
      <c r="E1" s="22"/>
      <c r="F1" s="22"/>
    </row>
    <row r="2" spans="1:6" ht="15.75" customHeight="1" x14ac:dyDescent="0.2">
      <c r="A2" s="227" t="s">
        <v>36</v>
      </c>
      <c r="B2" s="227"/>
      <c r="C2" s="227"/>
      <c r="D2" s="227"/>
      <c r="E2" s="227"/>
      <c r="F2" s="227"/>
    </row>
    <row r="3" spans="1:6" x14ac:dyDescent="0.2">
      <c r="A3" s="21"/>
      <c r="B3" s="21"/>
      <c r="C3" s="21"/>
      <c r="D3" s="22"/>
      <c r="E3" s="22"/>
      <c r="F3" s="22"/>
    </row>
    <row r="4" spans="1:6" ht="31.5" x14ac:dyDescent="0.2">
      <c r="A4" s="44" t="s">
        <v>6</v>
      </c>
      <c r="B4" s="211" t="s">
        <v>207</v>
      </c>
      <c r="C4" s="211" t="s">
        <v>203</v>
      </c>
      <c r="D4" s="211" t="s">
        <v>214</v>
      </c>
      <c r="E4" s="211" t="s">
        <v>21</v>
      </c>
      <c r="F4" s="211" t="s">
        <v>21</v>
      </c>
    </row>
    <row r="5" spans="1:6" x14ac:dyDescent="0.2">
      <c r="A5" s="44">
        <v>1</v>
      </c>
      <c r="B5" s="44">
        <v>2</v>
      </c>
      <c r="C5" s="44">
        <v>3</v>
      </c>
      <c r="D5" s="44">
        <v>5</v>
      </c>
      <c r="E5" s="44" t="s">
        <v>32</v>
      </c>
      <c r="F5" s="44" t="s">
        <v>33</v>
      </c>
    </row>
    <row r="6" spans="1:6" ht="15.75" customHeight="1" x14ac:dyDescent="0.2">
      <c r="A6" s="180" t="s">
        <v>47</v>
      </c>
      <c r="B6" s="191">
        <f>B7</f>
        <v>883038.14</v>
      </c>
      <c r="C6" s="191">
        <f t="shared" ref="C6:D6" si="0">C7</f>
        <v>1909761</v>
      </c>
      <c r="D6" s="191">
        <f t="shared" si="0"/>
        <v>1100140.99</v>
      </c>
      <c r="E6" s="192">
        <f>D6/B6*100</f>
        <v>124.58589727505993</v>
      </c>
      <c r="F6" s="192">
        <f>D6/C6*100</f>
        <v>57.606213028750716</v>
      </c>
    </row>
    <row r="7" spans="1:6" ht="15.75" customHeight="1" x14ac:dyDescent="0.2">
      <c r="A7" s="193" t="s">
        <v>163</v>
      </c>
      <c r="B7" s="194">
        <f>SUM(B8:B8)</f>
        <v>883038.14</v>
      </c>
      <c r="C7" s="194">
        <f>SUM(C8:C8)</f>
        <v>1909761</v>
      </c>
      <c r="D7" s="194">
        <f>SUM(D8:D8)</f>
        <v>1100140.99</v>
      </c>
      <c r="E7" s="195">
        <f>D7/B7*100</f>
        <v>124.58589727505993</v>
      </c>
      <c r="F7" s="192">
        <f>D7/C7*100</f>
        <v>57.606213028750716</v>
      </c>
    </row>
    <row r="8" spans="1:6" x14ac:dyDescent="0.2">
      <c r="A8" s="196" t="s">
        <v>175</v>
      </c>
      <c r="B8" s="54">
        <v>883038.14</v>
      </c>
      <c r="C8" s="52">
        <v>1909761</v>
      </c>
      <c r="D8" s="54">
        <v>1100140.99</v>
      </c>
      <c r="E8" s="165"/>
      <c r="F8" s="165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37"/>
      <c r="B11" s="37"/>
      <c r="C11" s="37"/>
      <c r="D11" s="37"/>
      <c r="E11" s="37"/>
      <c r="F11" s="37"/>
    </row>
    <row r="12" spans="1:6" x14ac:dyDescent="0.2">
      <c r="A12" s="37"/>
      <c r="B12" s="37"/>
      <c r="C12" s="37"/>
      <c r="D12" s="37"/>
      <c r="E12" s="37"/>
      <c r="F12" s="37"/>
    </row>
    <row r="15" spans="1:6" x14ac:dyDescent="0.2">
      <c r="A15" s="64"/>
      <c r="B15" s="65"/>
      <c r="C15" s="65"/>
      <c r="D15" s="65"/>
      <c r="E15" s="65"/>
    </row>
    <row r="16" spans="1:6" x14ac:dyDescent="0.2">
      <c r="A16" s="60"/>
      <c r="B16" s="61"/>
      <c r="C16" s="61"/>
      <c r="D16" s="61"/>
      <c r="E16" s="61"/>
    </row>
    <row r="17" spans="1:5" x14ac:dyDescent="0.2">
      <c r="A17" s="60"/>
      <c r="B17" s="66"/>
      <c r="C17" s="66"/>
      <c r="D17" s="67"/>
      <c r="E17" s="67"/>
    </row>
    <row r="18" spans="1:5" x14ac:dyDescent="0.2">
      <c r="A18" s="68"/>
      <c r="B18" s="69"/>
      <c r="C18" s="69"/>
      <c r="D18" s="67"/>
      <c r="E18" s="67"/>
    </row>
    <row r="19" spans="1:5" x14ac:dyDescent="0.2">
      <c r="A19" s="68"/>
      <c r="B19" s="70"/>
      <c r="C19" s="71"/>
      <c r="D19" s="67"/>
      <c r="E19" s="67"/>
    </row>
    <row r="20" spans="1:5" x14ac:dyDescent="0.2">
      <c r="A20" s="72"/>
      <c r="B20" s="71"/>
      <c r="C20" s="71"/>
      <c r="D20" s="67"/>
      <c r="E20" s="67"/>
    </row>
  </sheetData>
  <mergeCells count="1">
    <mergeCell ref="A2:F2"/>
  </mergeCells>
  <pageMargins left="0.7" right="0.7" top="0.75" bottom="0.75" header="0.3" footer="0.3"/>
  <pageSetup paperSize="9" scale="97" orientation="portrait" r:id="rId1"/>
  <headerFooter>
    <oddHeader>&amp;CDOM ZA ODRASLE OSOBE SVETI FRANE ZADAR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22"/>
  <sheetViews>
    <sheetView workbookViewId="0">
      <selection activeCell="B2" sqref="B2:K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9" width="25.28515625" customWidth="1"/>
    <col min="10" max="11" width="15.7109375" customWidth="1"/>
  </cols>
  <sheetData>
    <row r="1" spans="2:11" ht="18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15.75" customHeight="1" x14ac:dyDescent="0.25">
      <c r="B2" s="258" t="s">
        <v>10</v>
      </c>
      <c r="C2" s="258"/>
      <c r="D2" s="258"/>
      <c r="E2" s="258"/>
      <c r="F2" s="258"/>
      <c r="G2" s="258"/>
      <c r="H2" s="258"/>
      <c r="I2" s="258"/>
      <c r="J2" s="258"/>
      <c r="K2" s="258"/>
    </row>
    <row r="3" spans="2:11" ht="18" x14ac:dyDescent="0.25">
      <c r="B3" s="1"/>
      <c r="C3" s="1"/>
      <c r="D3" s="1"/>
      <c r="E3" s="1"/>
      <c r="F3" s="1"/>
      <c r="G3" s="1"/>
      <c r="H3" s="1"/>
      <c r="I3" s="2"/>
      <c r="J3" s="2"/>
      <c r="K3" s="2"/>
    </row>
    <row r="4" spans="2:11" ht="18" customHeight="1" x14ac:dyDescent="0.25">
      <c r="B4" s="258" t="s">
        <v>50</v>
      </c>
      <c r="C4" s="258"/>
      <c r="D4" s="258"/>
      <c r="E4" s="258"/>
      <c r="F4" s="258"/>
      <c r="G4" s="258"/>
      <c r="H4" s="258"/>
      <c r="I4" s="258"/>
      <c r="J4" s="258"/>
      <c r="K4" s="258"/>
    </row>
    <row r="5" spans="2:11" ht="15.75" customHeight="1" x14ac:dyDescent="0.25">
      <c r="B5" s="258" t="s">
        <v>37</v>
      </c>
      <c r="C5" s="258"/>
      <c r="D5" s="258"/>
      <c r="E5" s="258"/>
      <c r="F5" s="258"/>
      <c r="G5" s="258"/>
      <c r="H5" s="258"/>
      <c r="I5" s="258"/>
      <c r="J5" s="258"/>
      <c r="K5" s="258"/>
    </row>
    <row r="6" spans="2:11" ht="18" x14ac:dyDescent="0.25">
      <c r="B6" s="1"/>
      <c r="C6" s="1"/>
      <c r="D6" s="1"/>
      <c r="E6" s="1"/>
      <c r="F6" s="1"/>
      <c r="G6" s="1"/>
      <c r="H6" s="1"/>
      <c r="I6" s="2"/>
      <c r="J6" s="2"/>
      <c r="K6" s="2"/>
    </row>
    <row r="7" spans="2:11" ht="25.5" customHeight="1" x14ac:dyDescent="0.25">
      <c r="B7" s="255" t="s">
        <v>6</v>
      </c>
      <c r="C7" s="256"/>
      <c r="D7" s="256"/>
      <c r="E7" s="256"/>
      <c r="F7" s="257"/>
      <c r="G7" s="211" t="s">
        <v>207</v>
      </c>
      <c r="H7" s="211" t="s">
        <v>203</v>
      </c>
      <c r="I7" s="211" t="s">
        <v>214</v>
      </c>
      <c r="J7" s="211" t="s">
        <v>21</v>
      </c>
      <c r="K7" s="211" t="s">
        <v>21</v>
      </c>
    </row>
    <row r="8" spans="2:11" x14ac:dyDescent="0.25">
      <c r="B8" s="255">
        <v>1</v>
      </c>
      <c r="C8" s="256"/>
      <c r="D8" s="256"/>
      <c r="E8" s="256"/>
      <c r="F8" s="257"/>
      <c r="G8" s="16">
        <v>2</v>
      </c>
      <c r="H8" s="16">
        <v>3</v>
      </c>
      <c r="I8" s="16">
        <v>5</v>
      </c>
      <c r="J8" s="16" t="s">
        <v>32</v>
      </c>
      <c r="K8" s="16" t="s">
        <v>33</v>
      </c>
    </row>
    <row r="9" spans="2:11" ht="25.5" x14ac:dyDescent="0.25">
      <c r="B9" s="4">
        <v>8</v>
      </c>
      <c r="C9" s="4"/>
      <c r="D9" s="4"/>
      <c r="E9" s="4"/>
      <c r="F9" s="4" t="s">
        <v>7</v>
      </c>
      <c r="G9" s="3"/>
      <c r="H9" s="3"/>
      <c r="I9" s="14"/>
      <c r="J9" s="14"/>
      <c r="K9" s="14"/>
    </row>
    <row r="10" spans="2:11" x14ac:dyDescent="0.25">
      <c r="B10" s="4"/>
      <c r="C10" s="8">
        <v>84</v>
      </c>
      <c r="D10" s="8"/>
      <c r="E10" s="8"/>
      <c r="F10" s="8" t="s">
        <v>12</v>
      </c>
      <c r="G10" s="3"/>
      <c r="H10" s="3"/>
      <c r="I10" s="14"/>
      <c r="J10" s="14"/>
      <c r="K10" s="14"/>
    </row>
    <row r="11" spans="2:11" ht="51" x14ac:dyDescent="0.25">
      <c r="B11" s="5"/>
      <c r="C11" s="5"/>
      <c r="D11" s="5">
        <v>841</v>
      </c>
      <c r="E11" s="5"/>
      <c r="F11" s="13" t="s">
        <v>38</v>
      </c>
      <c r="G11" s="3"/>
      <c r="H11" s="3"/>
      <c r="I11" s="14"/>
      <c r="J11" s="14"/>
      <c r="K11" s="14"/>
    </row>
    <row r="12" spans="2:11" ht="25.5" x14ac:dyDescent="0.25">
      <c r="B12" s="5"/>
      <c r="C12" s="5"/>
      <c r="D12" s="5"/>
      <c r="E12" s="5">
        <v>8413</v>
      </c>
      <c r="F12" s="13" t="s">
        <v>39</v>
      </c>
      <c r="G12" s="3"/>
      <c r="H12" s="3"/>
      <c r="I12" s="14"/>
      <c r="J12" s="14"/>
      <c r="K12" s="14"/>
    </row>
    <row r="13" spans="2:11" x14ac:dyDescent="0.25">
      <c r="B13" s="5"/>
      <c r="C13" s="5"/>
      <c r="D13" s="5"/>
      <c r="E13" s="6" t="s">
        <v>18</v>
      </c>
      <c r="F13" s="10"/>
      <c r="G13" s="3"/>
      <c r="H13" s="3"/>
      <c r="I13" s="14"/>
      <c r="J13" s="14"/>
      <c r="K13" s="14"/>
    </row>
    <row r="14" spans="2:11" ht="25.5" x14ac:dyDescent="0.25">
      <c r="B14" s="7">
        <v>5</v>
      </c>
      <c r="C14" s="7"/>
      <c r="D14" s="7"/>
      <c r="E14" s="7"/>
      <c r="F14" s="11" t="s">
        <v>8</v>
      </c>
      <c r="G14" s="3"/>
      <c r="H14" s="3"/>
      <c r="I14" s="14"/>
      <c r="J14" s="14"/>
      <c r="K14" s="14"/>
    </row>
    <row r="15" spans="2:11" ht="25.5" x14ac:dyDescent="0.25">
      <c r="B15" s="8"/>
      <c r="C15" s="8">
        <v>54</v>
      </c>
      <c r="D15" s="8"/>
      <c r="E15" s="8"/>
      <c r="F15" s="12" t="s">
        <v>13</v>
      </c>
      <c r="G15" s="3"/>
      <c r="H15" s="3"/>
      <c r="I15" s="14"/>
      <c r="J15" s="14"/>
      <c r="K15" s="14"/>
    </row>
    <row r="16" spans="2:11" ht="63.75" x14ac:dyDescent="0.25">
      <c r="B16" s="8"/>
      <c r="C16" s="8"/>
      <c r="D16" s="8">
        <v>541</v>
      </c>
      <c r="E16" s="13"/>
      <c r="F16" s="13" t="s">
        <v>40</v>
      </c>
      <c r="G16" s="3"/>
      <c r="H16" s="3"/>
      <c r="I16" s="14"/>
      <c r="J16" s="14"/>
      <c r="K16" s="14"/>
    </row>
    <row r="17" spans="2:11" ht="38.25" x14ac:dyDescent="0.25">
      <c r="B17" s="8"/>
      <c r="C17" s="8"/>
      <c r="D17" s="8"/>
      <c r="E17" s="13">
        <v>5413</v>
      </c>
      <c r="F17" s="13" t="s">
        <v>41</v>
      </c>
      <c r="G17" s="3"/>
      <c r="H17" s="3"/>
      <c r="I17" s="14"/>
      <c r="J17" s="14"/>
      <c r="K17" s="14"/>
    </row>
    <row r="18" spans="2:11" x14ac:dyDescent="0.25">
      <c r="B18" s="9"/>
      <c r="C18" s="7"/>
      <c r="D18" s="7"/>
      <c r="E18" s="7"/>
      <c r="F18" s="11" t="s">
        <v>18</v>
      </c>
      <c r="G18" s="3"/>
      <c r="H18" s="3"/>
      <c r="I18" s="14"/>
      <c r="J18" s="14"/>
      <c r="K18" s="14"/>
    </row>
    <row r="20" spans="2:11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2:11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2:11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</row>
  </sheetData>
  <mergeCells count="5">
    <mergeCell ref="B7:F7"/>
    <mergeCell ref="B8:F8"/>
    <mergeCell ref="B2:K2"/>
    <mergeCell ref="B4:K4"/>
    <mergeCell ref="B5:K5"/>
  </mergeCells>
  <pageMargins left="0.7" right="0.7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2"/>
  <sheetViews>
    <sheetView zoomScaleNormal="100" workbookViewId="0">
      <selection activeCell="C1" sqref="C1"/>
    </sheetView>
  </sheetViews>
  <sheetFormatPr defaultColWidth="14" defaultRowHeight="11.25" x14ac:dyDescent="0.2"/>
  <cols>
    <col min="1" max="1" width="17.5703125" style="20" customWidth="1"/>
    <col min="2" max="3" width="14" style="20"/>
    <col min="4" max="4" width="13.28515625" style="20" customWidth="1"/>
    <col min="5" max="5" width="14" style="20"/>
    <col min="6" max="6" width="10.85546875" style="20" customWidth="1"/>
    <col min="7" max="7" width="11.140625" style="20" customWidth="1"/>
    <col min="8" max="16384" width="14" style="20"/>
  </cols>
  <sheetData>
    <row r="1" spans="1:9" x14ac:dyDescent="0.2">
      <c r="A1" s="21"/>
      <c r="B1" s="21"/>
      <c r="C1" s="21"/>
      <c r="D1" s="21"/>
      <c r="E1" s="22"/>
      <c r="F1" s="22"/>
      <c r="G1" s="22"/>
    </row>
    <row r="2" spans="1:9" ht="15.75" customHeight="1" x14ac:dyDescent="0.2">
      <c r="A2" s="227" t="s">
        <v>42</v>
      </c>
      <c r="B2" s="227"/>
      <c r="C2" s="227"/>
      <c r="D2" s="227"/>
      <c r="E2" s="227"/>
      <c r="F2" s="227"/>
      <c r="G2" s="227"/>
    </row>
    <row r="3" spans="1:9" x14ac:dyDescent="0.2">
      <c r="A3" s="21"/>
      <c r="B3" s="21"/>
      <c r="C3" s="21"/>
      <c r="D3" s="21"/>
      <c r="E3" s="22"/>
      <c r="F3" s="22"/>
      <c r="G3" s="22"/>
    </row>
    <row r="4" spans="1:9" ht="31.5" x14ac:dyDescent="0.2">
      <c r="A4" s="44" t="s">
        <v>6</v>
      </c>
      <c r="B4" s="211" t="s">
        <v>207</v>
      </c>
      <c r="C4" s="211" t="s">
        <v>203</v>
      </c>
      <c r="D4" s="211" t="s">
        <v>208</v>
      </c>
      <c r="E4" s="211" t="s">
        <v>21</v>
      </c>
      <c r="F4" s="211" t="s">
        <v>21</v>
      </c>
      <c r="G4" s="211" t="s">
        <v>21</v>
      </c>
    </row>
    <row r="5" spans="1:9" x14ac:dyDescent="0.2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 t="s">
        <v>32</v>
      </c>
      <c r="G5" s="44" t="s">
        <v>33</v>
      </c>
    </row>
    <row r="6" spans="1:9" x14ac:dyDescent="0.2">
      <c r="A6" s="50" t="s">
        <v>44</v>
      </c>
      <c r="B6" s="73">
        <f>B7+B9+B11+B13+B16</f>
        <v>0</v>
      </c>
      <c r="C6" s="73">
        <f t="shared" ref="C6:E6" si="0">C7+C9+C11+C13+C16</f>
        <v>0</v>
      </c>
      <c r="D6" s="73">
        <f t="shared" si="0"/>
        <v>0</v>
      </c>
      <c r="E6" s="73">
        <f t="shared" si="0"/>
        <v>0</v>
      </c>
      <c r="F6" s="166" t="e">
        <f>E6/B6*100</f>
        <v>#DIV/0!</v>
      </c>
      <c r="G6" s="166" t="e">
        <f>E6/D6*100</f>
        <v>#DIV/0!</v>
      </c>
      <c r="I6" s="74"/>
    </row>
    <row r="7" spans="1:9" ht="21" x14ac:dyDescent="0.2">
      <c r="A7" s="50" t="s">
        <v>16</v>
      </c>
      <c r="B7" s="75">
        <f>B8</f>
        <v>0</v>
      </c>
      <c r="C7" s="75">
        <f t="shared" ref="C7:E7" si="1">C8</f>
        <v>0</v>
      </c>
      <c r="D7" s="75">
        <f t="shared" si="1"/>
        <v>0</v>
      </c>
      <c r="E7" s="75">
        <f t="shared" si="1"/>
        <v>0</v>
      </c>
      <c r="F7" s="165" t="e">
        <f t="shared" ref="F7:F31" si="2">E7/B7*100</f>
        <v>#DIV/0!</v>
      </c>
      <c r="G7" s="165" t="e">
        <f t="shared" ref="G7:G31" si="3">E7/D7*100</f>
        <v>#DIV/0!</v>
      </c>
      <c r="I7" s="76"/>
    </row>
    <row r="8" spans="1:9" ht="22.5" x14ac:dyDescent="0.2">
      <c r="A8" s="53" t="s">
        <v>17</v>
      </c>
      <c r="B8" s="75"/>
      <c r="C8" s="75"/>
      <c r="D8" s="75"/>
      <c r="E8" s="77"/>
      <c r="F8" s="165" t="e">
        <f t="shared" si="2"/>
        <v>#DIV/0!</v>
      </c>
      <c r="G8" s="165" t="e">
        <f t="shared" si="3"/>
        <v>#DIV/0!</v>
      </c>
    </row>
    <row r="9" spans="1:9" x14ac:dyDescent="0.2">
      <c r="A9" s="50" t="s">
        <v>19</v>
      </c>
      <c r="B9" s="75">
        <f>B10</f>
        <v>0</v>
      </c>
      <c r="C9" s="75">
        <f t="shared" ref="C9:E9" si="4">C10</f>
        <v>0</v>
      </c>
      <c r="D9" s="75">
        <f t="shared" si="4"/>
        <v>0</v>
      </c>
      <c r="E9" s="75">
        <f t="shared" si="4"/>
        <v>0</v>
      </c>
      <c r="F9" s="165" t="e">
        <f t="shared" si="2"/>
        <v>#DIV/0!</v>
      </c>
      <c r="G9" s="165" t="e">
        <f t="shared" si="3"/>
        <v>#DIV/0!</v>
      </c>
    </row>
    <row r="10" spans="1:9" x14ac:dyDescent="0.2">
      <c r="A10" s="55" t="s">
        <v>20</v>
      </c>
      <c r="B10" s="75"/>
      <c r="C10" s="75"/>
      <c r="D10" s="75"/>
      <c r="E10" s="77"/>
      <c r="F10" s="165" t="e">
        <f t="shared" si="2"/>
        <v>#DIV/0!</v>
      </c>
      <c r="G10" s="165" t="e">
        <f t="shared" si="3"/>
        <v>#DIV/0!</v>
      </c>
    </row>
    <row r="11" spans="1:9" ht="21" x14ac:dyDescent="0.2">
      <c r="A11" s="50" t="s">
        <v>157</v>
      </c>
      <c r="B11" s="75">
        <f>B12</f>
        <v>0</v>
      </c>
      <c r="C11" s="75">
        <f t="shared" ref="C11:E11" si="5">C12</f>
        <v>0</v>
      </c>
      <c r="D11" s="75">
        <f t="shared" si="5"/>
        <v>0</v>
      </c>
      <c r="E11" s="75">
        <f t="shared" si="5"/>
        <v>0</v>
      </c>
      <c r="F11" s="165" t="e">
        <f t="shared" si="2"/>
        <v>#DIV/0!</v>
      </c>
      <c r="G11" s="165" t="e">
        <f t="shared" si="3"/>
        <v>#DIV/0!</v>
      </c>
    </row>
    <row r="12" spans="1:9" ht="22.5" x14ac:dyDescent="0.2">
      <c r="A12" s="55" t="s">
        <v>158</v>
      </c>
      <c r="B12" s="75"/>
      <c r="C12" s="75"/>
      <c r="D12" s="78"/>
      <c r="E12" s="77"/>
      <c r="F12" s="165" t="e">
        <f t="shared" si="2"/>
        <v>#DIV/0!</v>
      </c>
      <c r="G12" s="165" t="e">
        <f t="shared" si="3"/>
        <v>#DIV/0!</v>
      </c>
    </row>
    <row r="13" spans="1:9" x14ac:dyDescent="0.2">
      <c r="A13" s="50" t="s">
        <v>159</v>
      </c>
      <c r="B13" s="75"/>
      <c r="C13" s="75"/>
      <c r="D13" s="75"/>
      <c r="E13" s="75"/>
      <c r="F13" s="165" t="e">
        <f t="shared" si="2"/>
        <v>#DIV/0!</v>
      </c>
      <c r="G13" s="165" t="e">
        <f t="shared" si="3"/>
        <v>#DIV/0!</v>
      </c>
    </row>
    <row r="14" spans="1:9" x14ac:dyDescent="0.2">
      <c r="A14" s="55" t="s">
        <v>160</v>
      </c>
      <c r="B14" s="75"/>
      <c r="C14" s="75"/>
      <c r="D14" s="78"/>
      <c r="E14" s="77"/>
      <c r="F14" s="165" t="e">
        <f t="shared" si="2"/>
        <v>#DIV/0!</v>
      </c>
      <c r="G14" s="165" t="e">
        <f t="shared" si="3"/>
        <v>#DIV/0!</v>
      </c>
    </row>
    <row r="15" spans="1:9" x14ac:dyDescent="0.2">
      <c r="A15" s="55" t="s">
        <v>164</v>
      </c>
      <c r="B15" s="79"/>
      <c r="C15" s="75"/>
      <c r="D15" s="75"/>
      <c r="E15" s="79"/>
      <c r="F15" s="165" t="e">
        <f>E15/B15*100</f>
        <v>#DIV/0!</v>
      </c>
      <c r="G15" s="165" t="e">
        <f t="shared" si="3"/>
        <v>#DIV/0!</v>
      </c>
    </row>
    <row r="16" spans="1:9" x14ac:dyDescent="0.2">
      <c r="A16" s="50" t="s">
        <v>161</v>
      </c>
      <c r="B16" s="75"/>
      <c r="C16" s="75"/>
      <c r="D16" s="75"/>
      <c r="E16" s="75"/>
      <c r="F16" s="165" t="e">
        <f t="shared" si="2"/>
        <v>#DIV/0!</v>
      </c>
      <c r="G16" s="165" t="e">
        <f t="shared" si="3"/>
        <v>#DIV/0!</v>
      </c>
    </row>
    <row r="17" spans="1:7" x14ac:dyDescent="0.2">
      <c r="A17" s="55" t="s">
        <v>162</v>
      </c>
      <c r="B17" s="75"/>
      <c r="C17" s="75"/>
      <c r="D17" s="78"/>
      <c r="E17" s="77"/>
      <c r="F17" s="165" t="e">
        <f t="shared" si="2"/>
        <v>#DIV/0!</v>
      </c>
      <c r="G17" s="165" t="e">
        <f t="shared" si="3"/>
        <v>#DIV/0!</v>
      </c>
    </row>
    <row r="18" spans="1:7" x14ac:dyDescent="0.2">
      <c r="A18" s="55" t="s">
        <v>165</v>
      </c>
      <c r="B18" s="79"/>
      <c r="C18" s="75"/>
      <c r="D18" s="78"/>
      <c r="E18" s="79"/>
      <c r="F18" s="165" t="e">
        <f t="shared" si="2"/>
        <v>#DIV/0!</v>
      </c>
      <c r="G18" s="165" t="e">
        <f t="shared" si="3"/>
        <v>#DIV/0!</v>
      </c>
    </row>
    <row r="19" spans="1:7" x14ac:dyDescent="0.2">
      <c r="A19" s="50" t="s">
        <v>45</v>
      </c>
      <c r="B19" s="73"/>
      <c r="C19" s="73"/>
      <c r="D19" s="73"/>
      <c r="E19" s="73"/>
      <c r="F19" s="166" t="e">
        <f t="shared" si="2"/>
        <v>#DIV/0!</v>
      </c>
      <c r="G19" s="166" t="e">
        <f t="shared" si="3"/>
        <v>#DIV/0!</v>
      </c>
    </row>
    <row r="20" spans="1:7" ht="21" x14ac:dyDescent="0.2">
      <c r="A20" s="50" t="s">
        <v>16</v>
      </c>
      <c r="B20" s="80"/>
      <c r="C20" s="80"/>
      <c r="D20" s="80"/>
      <c r="E20" s="80"/>
      <c r="F20" s="165" t="e">
        <f t="shared" si="2"/>
        <v>#DIV/0!</v>
      </c>
      <c r="G20" s="165" t="e">
        <f t="shared" si="3"/>
        <v>#DIV/0!</v>
      </c>
    </row>
    <row r="21" spans="1:7" ht="22.5" x14ac:dyDescent="0.2">
      <c r="A21" s="53" t="s">
        <v>17</v>
      </c>
      <c r="B21" s="80"/>
      <c r="C21" s="80"/>
      <c r="D21" s="80"/>
      <c r="E21" s="81"/>
      <c r="F21" s="165" t="e">
        <f t="shared" si="2"/>
        <v>#DIV/0!</v>
      </c>
      <c r="G21" s="165" t="e">
        <f t="shared" si="3"/>
        <v>#DIV/0!</v>
      </c>
    </row>
    <row r="22" spans="1:7" x14ac:dyDescent="0.2">
      <c r="A22" s="50" t="s">
        <v>19</v>
      </c>
      <c r="B22" s="80">
        <f>B23</f>
        <v>0</v>
      </c>
      <c r="C22" s="80">
        <f t="shared" ref="C22" si="6">C23</f>
        <v>0</v>
      </c>
      <c r="D22" s="80">
        <f t="shared" ref="D22" si="7">D23</f>
        <v>0</v>
      </c>
      <c r="E22" s="80">
        <f t="shared" ref="E22" si="8">E23</f>
        <v>0</v>
      </c>
      <c r="F22" s="165" t="e">
        <f t="shared" si="2"/>
        <v>#DIV/0!</v>
      </c>
      <c r="G22" s="165" t="e">
        <f t="shared" si="3"/>
        <v>#DIV/0!</v>
      </c>
    </row>
    <row r="23" spans="1:7" x14ac:dyDescent="0.2">
      <c r="A23" s="55" t="s">
        <v>20</v>
      </c>
      <c r="B23" s="80"/>
      <c r="C23" s="80"/>
      <c r="D23" s="80"/>
      <c r="E23" s="81"/>
      <c r="F23" s="165" t="e">
        <f t="shared" si="2"/>
        <v>#DIV/0!</v>
      </c>
      <c r="G23" s="165" t="e">
        <f t="shared" si="3"/>
        <v>#DIV/0!</v>
      </c>
    </row>
    <row r="24" spans="1:7" ht="21" x14ac:dyDescent="0.2">
      <c r="A24" s="50" t="s">
        <v>157</v>
      </c>
      <c r="B24" s="80">
        <f>B25</f>
        <v>0</v>
      </c>
      <c r="C24" s="80">
        <f t="shared" ref="C24" si="9">C25</f>
        <v>0</v>
      </c>
      <c r="D24" s="80">
        <f t="shared" ref="D24" si="10">D25</f>
        <v>0</v>
      </c>
      <c r="E24" s="80">
        <f t="shared" ref="E24" si="11">E25</f>
        <v>0</v>
      </c>
      <c r="F24" s="165" t="e">
        <f t="shared" si="2"/>
        <v>#DIV/0!</v>
      </c>
      <c r="G24" s="165" t="e">
        <f t="shared" si="3"/>
        <v>#DIV/0!</v>
      </c>
    </row>
    <row r="25" spans="1:7" ht="22.5" x14ac:dyDescent="0.2">
      <c r="A25" s="55" t="s">
        <v>158</v>
      </c>
      <c r="B25" s="52"/>
      <c r="C25" s="52"/>
      <c r="D25" s="63"/>
      <c r="E25" s="54"/>
      <c r="F25" s="165" t="e">
        <f t="shared" si="2"/>
        <v>#DIV/0!</v>
      </c>
      <c r="G25" s="165" t="e">
        <f t="shared" si="3"/>
        <v>#DIV/0!</v>
      </c>
    </row>
    <row r="26" spans="1:7" x14ac:dyDescent="0.2">
      <c r="A26" s="50" t="s">
        <v>159</v>
      </c>
      <c r="B26" s="52">
        <f>B27+B28</f>
        <v>0</v>
      </c>
      <c r="C26" s="52">
        <f t="shared" ref="C26" si="12">C27+C28</f>
        <v>0</v>
      </c>
      <c r="D26" s="52">
        <f t="shared" ref="D26" si="13">D27+D28</f>
        <v>0</v>
      </c>
      <c r="E26" s="52">
        <f t="shared" ref="E26" si="14">E27+E28</f>
        <v>0</v>
      </c>
      <c r="F26" s="165" t="e">
        <f t="shared" si="2"/>
        <v>#DIV/0!</v>
      </c>
      <c r="G26" s="165" t="e">
        <f t="shared" si="3"/>
        <v>#DIV/0!</v>
      </c>
    </row>
    <row r="27" spans="1:7" x14ac:dyDescent="0.2">
      <c r="A27" s="55" t="s">
        <v>160</v>
      </c>
      <c r="B27" s="75"/>
      <c r="C27" s="75"/>
      <c r="D27" s="78"/>
      <c r="E27" s="77"/>
      <c r="F27" s="165" t="e">
        <f t="shared" si="2"/>
        <v>#DIV/0!</v>
      </c>
      <c r="G27" s="165" t="e">
        <f t="shared" si="3"/>
        <v>#DIV/0!</v>
      </c>
    </row>
    <row r="28" spans="1:7" x14ac:dyDescent="0.2">
      <c r="A28" s="55" t="s">
        <v>154</v>
      </c>
      <c r="B28" s="79"/>
      <c r="C28" s="75"/>
      <c r="D28" s="78"/>
      <c r="E28" s="79"/>
      <c r="F28" s="165" t="e">
        <f t="shared" si="2"/>
        <v>#DIV/0!</v>
      </c>
      <c r="G28" s="165" t="e">
        <f t="shared" si="3"/>
        <v>#DIV/0!</v>
      </c>
    </row>
    <row r="29" spans="1:7" x14ac:dyDescent="0.2">
      <c r="A29" s="50" t="s">
        <v>161</v>
      </c>
      <c r="B29" s="52">
        <f>B30+B31</f>
        <v>0</v>
      </c>
      <c r="C29" s="52">
        <f t="shared" ref="C29" si="15">C30+C31</f>
        <v>0</v>
      </c>
      <c r="D29" s="52">
        <f t="shared" ref="D29" si="16">D30+D31</f>
        <v>0</v>
      </c>
      <c r="E29" s="52">
        <f t="shared" ref="E29" si="17">E30+E31</f>
        <v>0</v>
      </c>
      <c r="F29" s="165" t="e">
        <f t="shared" si="2"/>
        <v>#DIV/0!</v>
      </c>
      <c r="G29" s="165" t="e">
        <f t="shared" si="3"/>
        <v>#DIV/0!</v>
      </c>
    </row>
    <row r="30" spans="1:7" x14ac:dyDescent="0.2">
      <c r="A30" s="55" t="s">
        <v>162</v>
      </c>
      <c r="B30" s="75"/>
      <c r="C30" s="75"/>
      <c r="D30" s="78"/>
      <c r="E30" s="77"/>
      <c r="F30" s="165" t="e">
        <f t="shared" si="2"/>
        <v>#DIV/0!</v>
      </c>
      <c r="G30" s="165" t="e">
        <f t="shared" si="3"/>
        <v>#DIV/0!</v>
      </c>
    </row>
    <row r="31" spans="1:7" x14ac:dyDescent="0.2">
      <c r="A31" s="55" t="s">
        <v>154</v>
      </c>
      <c r="B31" s="79"/>
      <c r="C31" s="75"/>
      <c r="D31" s="78"/>
      <c r="E31" s="79"/>
      <c r="F31" s="165" t="e">
        <f t="shared" si="2"/>
        <v>#DIV/0!</v>
      </c>
      <c r="G31" s="165" t="e">
        <f t="shared" si="3"/>
        <v>#DIV/0!</v>
      </c>
    </row>
    <row r="32" spans="1:7" x14ac:dyDescent="0.2">
      <c r="F32" s="167"/>
      <c r="G32" s="167"/>
    </row>
    <row r="33" spans="1:9" x14ac:dyDescent="0.2">
      <c r="A33" s="65"/>
      <c r="B33" s="65"/>
      <c r="C33" s="65"/>
      <c r="D33" s="82"/>
      <c r="E33" s="83"/>
      <c r="F33" s="168"/>
      <c r="G33" s="168"/>
      <c r="H33" s="83"/>
      <c r="I33" s="83"/>
    </row>
    <row r="34" spans="1:9" x14ac:dyDescent="0.2">
      <c r="A34" s="84"/>
      <c r="B34" s="84"/>
      <c r="C34" s="84"/>
      <c r="D34" s="84"/>
      <c r="E34" s="85"/>
      <c r="F34" s="85"/>
      <c r="G34" s="85"/>
      <c r="H34" s="85"/>
      <c r="I34" s="85"/>
    </row>
    <row r="35" spans="1:9" x14ac:dyDescent="0.2">
      <c r="A35" s="86"/>
      <c r="B35" s="86"/>
      <c r="C35" s="86"/>
      <c r="D35" s="86"/>
      <c r="E35" s="87"/>
      <c r="F35" s="87"/>
      <c r="G35" s="87"/>
      <c r="H35" s="87"/>
      <c r="I35" s="87"/>
    </row>
    <row r="36" spans="1:9" x14ac:dyDescent="0.2">
      <c r="A36" s="65"/>
      <c r="B36" s="65"/>
      <c r="C36" s="88"/>
      <c r="D36" s="89"/>
      <c r="E36" s="90"/>
      <c r="F36" s="90"/>
      <c r="G36" s="90"/>
      <c r="H36" s="91"/>
      <c r="I36" s="91"/>
    </row>
    <row r="37" spans="1:9" x14ac:dyDescent="0.2">
      <c r="A37" s="65"/>
      <c r="B37" s="65"/>
      <c r="C37" s="88"/>
      <c r="D37" s="89"/>
      <c r="E37" s="90"/>
      <c r="F37" s="90"/>
      <c r="G37" s="90"/>
      <c r="H37" s="91"/>
      <c r="I37" s="91"/>
    </row>
    <row r="38" spans="1:9" x14ac:dyDescent="0.2">
      <c r="A38" s="65"/>
      <c r="B38" s="65"/>
      <c r="C38" s="88"/>
      <c r="D38" s="89"/>
      <c r="E38" s="90"/>
      <c r="F38" s="90"/>
      <c r="G38" s="90"/>
      <c r="H38" s="91"/>
      <c r="I38" s="91"/>
    </row>
    <row r="39" spans="1:9" x14ac:dyDescent="0.2">
      <c r="A39" s="65"/>
      <c r="B39" s="65"/>
      <c r="C39" s="88"/>
      <c r="D39" s="89"/>
      <c r="E39" s="90"/>
      <c r="F39" s="90"/>
      <c r="G39" s="90"/>
      <c r="H39" s="91"/>
      <c r="I39" s="91"/>
    </row>
    <row r="40" spans="1:9" x14ac:dyDescent="0.2">
      <c r="A40" s="65"/>
      <c r="B40" s="65"/>
      <c r="C40" s="88"/>
      <c r="D40" s="89"/>
      <c r="E40" s="90"/>
      <c r="F40" s="90"/>
      <c r="G40" s="90"/>
      <c r="H40" s="91"/>
      <c r="I40" s="91"/>
    </row>
    <row r="41" spans="1:9" x14ac:dyDescent="0.2">
      <c r="A41" s="65"/>
      <c r="B41" s="65"/>
      <c r="C41" s="88"/>
      <c r="D41" s="89"/>
      <c r="E41" s="90"/>
      <c r="F41" s="90"/>
      <c r="G41" s="90"/>
      <c r="H41" s="91"/>
      <c r="I41" s="91"/>
    </row>
    <row r="42" spans="1:9" x14ac:dyDescent="0.2">
      <c r="A42" s="65"/>
      <c r="B42" s="65"/>
      <c r="C42" s="88"/>
      <c r="D42" s="92"/>
      <c r="E42" s="90"/>
      <c r="F42" s="90"/>
      <c r="G42" s="90"/>
      <c r="H42" s="91"/>
      <c r="I42" s="91"/>
    </row>
    <row r="43" spans="1:9" x14ac:dyDescent="0.2">
      <c r="A43" s="65"/>
      <c r="B43" s="65"/>
      <c r="C43" s="88"/>
      <c r="D43" s="89"/>
      <c r="E43" s="90"/>
      <c r="F43" s="90"/>
      <c r="G43" s="90"/>
      <c r="H43" s="91"/>
      <c r="I43" s="91"/>
    </row>
    <row r="44" spans="1:9" x14ac:dyDescent="0.2">
      <c r="A44" s="86"/>
      <c r="B44" s="86"/>
      <c r="C44" s="86"/>
      <c r="D44" s="86"/>
      <c r="E44" s="87"/>
      <c r="F44" s="87"/>
      <c r="G44" s="87"/>
      <c r="H44" s="87"/>
      <c r="I44" s="87"/>
    </row>
    <row r="45" spans="1:9" x14ac:dyDescent="0.2">
      <c r="A45" s="86"/>
      <c r="B45" s="86"/>
      <c r="C45" s="88"/>
      <c r="D45" s="89"/>
      <c r="E45" s="91"/>
      <c r="F45" s="91"/>
      <c r="G45" s="91"/>
      <c r="H45" s="91"/>
      <c r="I45" s="91"/>
    </row>
    <row r="46" spans="1:9" x14ac:dyDescent="0.2">
      <c r="A46" s="86"/>
      <c r="B46" s="86"/>
      <c r="C46" s="88"/>
      <c r="D46" s="89"/>
      <c r="E46" s="91"/>
      <c r="F46" s="91"/>
      <c r="G46" s="91"/>
      <c r="H46" s="91"/>
      <c r="I46" s="91"/>
    </row>
    <row r="47" spans="1:9" x14ac:dyDescent="0.2">
      <c r="A47" s="86"/>
      <c r="B47" s="86"/>
      <c r="C47" s="88"/>
      <c r="D47" s="89"/>
      <c r="E47" s="91"/>
      <c r="F47" s="91"/>
      <c r="G47" s="91"/>
      <c r="H47" s="91"/>
      <c r="I47" s="91"/>
    </row>
    <row r="48" spans="1:9" x14ac:dyDescent="0.2">
      <c r="A48" s="86"/>
      <c r="B48" s="86"/>
      <c r="C48" s="88"/>
      <c r="D48" s="89"/>
      <c r="E48" s="91"/>
      <c r="F48" s="91"/>
      <c r="G48" s="91"/>
      <c r="H48" s="91"/>
      <c r="I48" s="91"/>
    </row>
    <row r="49" spans="1:9" x14ac:dyDescent="0.2">
      <c r="A49" s="86"/>
      <c r="B49" s="86"/>
      <c r="C49" s="88"/>
      <c r="D49" s="89"/>
      <c r="E49" s="91"/>
      <c r="F49" s="91"/>
      <c r="G49" s="91"/>
      <c r="H49" s="91"/>
      <c r="I49" s="91"/>
    </row>
    <row r="50" spans="1:9" x14ac:dyDescent="0.2">
      <c r="A50" s="86"/>
      <c r="B50" s="86"/>
      <c r="C50" s="88"/>
      <c r="D50" s="89"/>
      <c r="E50" s="91"/>
      <c r="F50" s="91"/>
      <c r="G50" s="91"/>
      <c r="H50" s="91"/>
      <c r="I50" s="91"/>
    </row>
    <row r="51" spans="1:9" x14ac:dyDescent="0.2">
      <c r="A51" s="86"/>
      <c r="B51" s="86"/>
      <c r="C51" s="88"/>
      <c r="D51" s="92"/>
      <c r="E51" s="91"/>
      <c r="F51" s="91"/>
      <c r="G51" s="91"/>
      <c r="H51" s="91"/>
      <c r="I51" s="91"/>
    </row>
    <row r="52" spans="1:9" x14ac:dyDescent="0.2">
      <c r="A52" s="86"/>
      <c r="B52" s="86"/>
      <c r="C52" s="88"/>
      <c r="D52" s="89"/>
      <c r="E52" s="91"/>
      <c r="F52" s="91"/>
      <c r="G52" s="91"/>
      <c r="H52" s="91"/>
      <c r="I52" s="91"/>
    </row>
  </sheetData>
  <mergeCells count="1">
    <mergeCell ref="A2:G2"/>
  </mergeCells>
  <pageMargins left="0.7" right="0.7" top="0.75" bottom="0.75" header="0.3" footer="0.3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28"/>
  <sheetViews>
    <sheetView tabSelected="1" topLeftCell="A70" zoomScale="106" zoomScaleNormal="106" workbookViewId="0">
      <selection activeCell="B83" sqref="B83"/>
    </sheetView>
  </sheetViews>
  <sheetFormatPr defaultRowHeight="11.25" x14ac:dyDescent="0.2"/>
  <cols>
    <col min="1" max="1" width="9.85546875" style="95" customWidth="1"/>
    <col min="2" max="2" width="44.7109375" style="95" customWidth="1"/>
    <col min="3" max="3" width="14.5703125" style="95" customWidth="1"/>
    <col min="4" max="4" width="12.42578125" style="95" customWidth="1"/>
    <col min="5" max="5" width="9.5703125" style="95" customWidth="1"/>
    <col min="6" max="6" width="15.7109375" style="95" customWidth="1"/>
    <col min="7" max="7" width="24.28515625" style="95" customWidth="1"/>
    <col min="8" max="16384" width="9.140625" style="95"/>
  </cols>
  <sheetData>
    <row r="1" spans="1:7" ht="15" customHeight="1" x14ac:dyDescent="0.2">
      <c r="A1" s="261" t="s">
        <v>215</v>
      </c>
      <c r="B1" s="261"/>
      <c r="C1" s="261"/>
      <c r="D1" s="261"/>
      <c r="E1" s="261"/>
      <c r="F1" s="94"/>
      <c r="G1" s="94"/>
    </row>
    <row r="2" spans="1:7" x14ac:dyDescent="0.2">
      <c r="A2" s="93"/>
      <c r="B2" s="93"/>
      <c r="C2" s="93"/>
      <c r="D2" s="93"/>
      <c r="E2" s="93"/>
      <c r="F2" s="93"/>
      <c r="G2" s="94"/>
    </row>
    <row r="3" spans="1:7" ht="11.25" customHeight="1" x14ac:dyDescent="0.2">
      <c r="A3" s="261" t="s">
        <v>9</v>
      </c>
      <c r="B3" s="261"/>
      <c r="C3" s="261"/>
      <c r="D3" s="261"/>
      <c r="E3" s="261"/>
      <c r="F3" s="132"/>
      <c r="G3" s="132"/>
    </row>
    <row r="4" spans="1:7" x14ac:dyDescent="0.2">
      <c r="A4" s="93"/>
      <c r="B4" s="93"/>
      <c r="C4" s="93"/>
      <c r="D4" s="93"/>
      <c r="E4" s="93"/>
      <c r="F4" s="93"/>
      <c r="G4" s="94"/>
    </row>
    <row r="5" spans="1:7" x14ac:dyDescent="0.2">
      <c r="A5" s="262" t="s">
        <v>52</v>
      </c>
      <c r="B5" s="262"/>
      <c r="C5" s="262"/>
      <c r="D5" s="262"/>
      <c r="E5" s="262"/>
      <c r="F5" s="133"/>
      <c r="G5" s="133"/>
    </row>
    <row r="6" spans="1:7" ht="31.5" x14ac:dyDescent="0.2">
      <c r="A6" s="259" t="s">
        <v>6</v>
      </c>
      <c r="B6" s="260"/>
      <c r="C6" s="97" t="s">
        <v>203</v>
      </c>
      <c r="D6" s="97" t="s">
        <v>210</v>
      </c>
      <c r="E6" s="97" t="s">
        <v>21</v>
      </c>
    </row>
    <row r="7" spans="1:7" x14ac:dyDescent="0.2">
      <c r="A7" s="259">
        <v>1</v>
      </c>
      <c r="B7" s="260"/>
      <c r="C7" s="97">
        <v>2</v>
      </c>
      <c r="D7" s="97">
        <v>4</v>
      </c>
      <c r="E7" s="97" t="s">
        <v>43</v>
      </c>
    </row>
    <row r="8" spans="1:7" x14ac:dyDescent="0.2">
      <c r="A8" s="98" t="s">
        <v>166</v>
      </c>
      <c r="B8" s="99" t="s">
        <v>177</v>
      </c>
      <c r="C8" s="100">
        <f>SUM(C9,C71,C77,C83)</f>
        <v>1909761</v>
      </c>
      <c r="D8" s="100">
        <f>SUM(D9,D71,D77,D83)</f>
        <v>1100140.99</v>
      </c>
      <c r="E8" s="100">
        <f>SUM(D8/C8*100)</f>
        <v>57.606213028750716</v>
      </c>
    </row>
    <row r="9" spans="1:7" ht="17.25" customHeight="1" x14ac:dyDescent="0.2">
      <c r="A9" s="98" t="s">
        <v>223</v>
      </c>
      <c r="B9" s="101" t="s">
        <v>224</v>
      </c>
      <c r="C9" s="100">
        <f>SUM(C10,C49)</f>
        <v>1538629</v>
      </c>
      <c r="D9" s="100">
        <f>SUM(D10,D49)</f>
        <v>856078.08</v>
      </c>
      <c r="E9" s="100">
        <f>SUM(D9/C9*100)</f>
        <v>55.639018892793516</v>
      </c>
    </row>
    <row r="10" spans="1:7" x14ac:dyDescent="0.2">
      <c r="A10" s="102">
        <v>11</v>
      </c>
      <c r="B10" s="103" t="s">
        <v>74</v>
      </c>
      <c r="C10" s="104">
        <f>SUM(C11)</f>
        <v>1352969</v>
      </c>
      <c r="D10" s="104">
        <f>SUM(D11)</f>
        <v>764344.24</v>
      </c>
      <c r="E10" s="169">
        <f>SUM(D10/C10*100)</f>
        <v>56.4938472352286</v>
      </c>
    </row>
    <row r="11" spans="1:7" x14ac:dyDescent="0.2">
      <c r="A11" s="105">
        <v>3</v>
      </c>
      <c r="B11" s="106" t="s">
        <v>3</v>
      </c>
      <c r="C11" s="107">
        <f>SUM(C12,C20,C41,C45)</f>
        <v>1352969</v>
      </c>
      <c r="D11" s="107">
        <f>SUM(D12,D20,D41,D45)</f>
        <v>764344.24</v>
      </c>
      <c r="E11" s="170">
        <f>SUM(D11/C11*100)</f>
        <v>56.4938472352286</v>
      </c>
    </row>
    <row r="12" spans="1:7" x14ac:dyDescent="0.2">
      <c r="A12" s="198">
        <v>31</v>
      </c>
      <c r="B12" s="199" t="s">
        <v>4</v>
      </c>
      <c r="C12" s="197">
        <f>SUM(C13,C16,C18)</f>
        <v>964909</v>
      </c>
      <c r="D12" s="197">
        <f>SUM(D13,D16,D18)</f>
        <v>616228.74</v>
      </c>
      <c r="E12" s="203">
        <f>SUM(D12/C12*100)</f>
        <v>63.863922919156103</v>
      </c>
    </row>
    <row r="13" spans="1:7" x14ac:dyDescent="0.2">
      <c r="A13" s="108">
        <v>311</v>
      </c>
      <c r="B13" s="109" t="s">
        <v>75</v>
      </c>
      <c r="C13" s="110">
        <f>SUM(C14:C15)</f>
        <v>797486</v>
      </c>
      <c r="D13" s="110">
        <f>SUM(D14:D15)</f>
        <v>509099.18</v>
      </c>
      <c r="E13" s="110"/>
    </row>
    <row r="14" spans="1:7" x14ac:dyDescent="0.2">
      <c r="A14" s="111">
        <v>3111</v>
      </c>
      <c r="B14" s="112" t="s">
        <v>29</v>
      </c>
      <c r="C14" s="113">
        <v>729290</v>
      </c>
      <c r="D14" s="113">
        <v>465154.12</v>
      </c>
      <c r="E14" s="113"/>
    </row>
    <row r="15" spans="1:7" x14ac:dyDescent="0.2">
      <c r="A15" s="111">
        <v>3114</v>
      </c>
      <c r="B15" s="114" t="s">
        <v>76</v>
      </c>
      <c r="C15" s="113">
        <v>68196</v>
      </c>
      <c r="D15" s="113">
        <v>43945.06</v>
      </c>
      <c r="E15" s="113"/>
    </row>
    <row r="16" spans="1:7" x14ac:dyDescent="0.2">
      <c r="A16" s="115" t="s">
        <v>167</v>
      </c>
      <c r="B16" s="116" t="s">
        <v>77</v>
      </c>
      <c r="C16" s="107">
        <f>SUM(C17)</f>
        <v>35867</v>
      </c>
      <c r="D16" s="107">
        <f>SUM(D17)</f>
        <v>23174.02</v>
      </c>
      <c r="E16" s="113"/>
    </row>
    <row r="17" spans="1:5" x14ac:dyDescent="0.2">
      <c r="A17" s="117" t="s">
        <v>78</v>
      </c>
      <c r="B17" s="114" t="s">
        <v>77</v>
      </c>
      <c r="C17" s="113">
        <v>35867</v>
      </c>
      <c r="D17" s="113">
        <v>23174.02</v>
      </c>
      <c r="E17" s="113"/>
    </row>
    <row r="18" spans="1:5" x14ac:dyDescent="0.2">
      <c r="A18" s="108">
        <v>313</v>
      </c>
      <c r="B18" s="109" t="s">
        <v>79</v>
      </c>
      <c r="C18" s="107">
        <f>SUM(C19:C19)</f>
        <v>131556</v>
      </c>
      <c r="D18" s="107">
        <f>SUM(D19:D19)</f>
        <v>83955.54</v>
      </c>
      <c r="E18" s="107"/>
    </row>
    <row r="19" spans="1:5" x14ac:dyDescent="0.2">
      <c r="A19" s="111">
        <v>3132</v>
      </c>
      <c r="B19" s="112" t="s">
        <v>80</v>
      </c>
      <c r="C19" s="113">
        <v>131556</v>
      </c>
      <c r="D19" s="113">
        <v>83955.54</v>
      </c>
      <c r="E19" s="113"/>
    </row>
    <row r="20" spans="1:5" x14ac:dyDescent="0.2">
      <c r="A20" s="198">
        <v>32</v>
      </c>
      <c r="B20" s="199" t="s">
        <v>11</v>
      </c>
      <c r="C20" s="197">
        <f>SUM(C21,C25,C32,C38)</f>
        <v>368400</v>
      </c>
      <c r="D20" s="197">
        <f>SUM(D21,D25,D32,D38)</f>
        <v>138962.73000000001</v>
      </c>
      <c r="E20" s="197">
        <f>SUM(D20/C20*100)</f>
        <v>37.720610749185667</v>
      </c>
    </row>
    <row r="21" spans="1:5" x14ac:dyDescent="0.2">
      <c r="A21" s="108">
        <v>321</v>
      </c>
      <c r="B21" s="109" t="s">
        <v>30</v>
      </c>
      <c r="C21" s="107">
        <f>SUM(C22:C24)</f>
        <v>35200</v>
      </c>
      <c r="D21" s="107">
        <f>SUM(D22:D24)</f>
        <v>19658.5</v>
      </c>
      <c r="E21" s="107"/>
    </row>
    <row r="22" spans="1:5" x14ac:dyDescent="0.2">
      <c r="A22" s="111" t="s">
        <v>81</v>
      </c>
      <c r="B22" s="112" t="s">
        <v>31</v>
      </c>
      <c r="C22" s="113">
        <v>3600</v>
      </c>
      <c r="D22" s="113">
        <v>1904.77</v>
      </c>
      <c r="E22" s="113"/>
    </row>
    <row r="23" spans="1:5" x14ac:dyDescent="0.2">
      <c r="A23" s="111" t="s">
        <v>82</v>
      </c>
      <c r="B23" s="112" t="s">
        <v>83</v>
      </c>
      <c r="C23" s="113">
        <v>29600</v>
      </c>
      <c r="D23" s="113">
        <v>16706.82</v>
      </c>
      <c r="E23" s="113"/>
    </row>
    <row r="24" spans="1:5" x14ac:dyDescent="0.2">
      <c r="A24" s="117" t="s">
        <v>168</v>
      </c>
      <c r="B24" s="119" t="s">
        <v>84</v>
      </c>
      <c r="C24" s="113">
        <v>2000</v>
      </c>
      <c r="D24" s="113">
        <v>1046.9100000000001</v>
      </c>
      <c r="E24" s="113"/>
    </row>
    <row r="25" spans="1:5" x14ac:dyDescent="0.2">
      <c r="A25" s="115" t="s">
        <v>169</v>
      </c>
      <c r="B25" s="116" t="s">
        <v>85</v>
      </c>
      <c r="C25" s="107">
        <f>SUM(C26:C31)</f>
        <v>279800</v>
      </c>
      <c r="D25" s="107">
        <f>SUM(D26:D31)</f>
        <v>103393.05</v>
      </c>
      <c r="E25" s="113"/>
    </row>
    <row r="26" spans="1:5" x14ac:dyDescent="0.2">
      <c r="A26" s="117" t="s">
        <v>86</v>
      </c>
      <c r="B26" s="114" t="s">
        <v>87</v>
      </c>
      <c r="C26" s="113">
        <v>41200</v>
      </c>
      <c r="D26" s="113">
        <v>10248.06</v>
      </c>
      <c r="E26" s="113"/>
    </row>
    <row r="27" spans="1:5" x14ac:dyDescent="0.2">
      <c r="A27" s="117" t="s">
        <v>170</v>
      </c>
      <c r="B27" s="119" t="s">
        <v>88</v>
      </c>
      <c r="C27" s="113">
        <v>144600</v>
      </c>
      <c r="D27" s="113">
        <v>69726.84</v>
      </c>
      <c r="E27" s="113"/>
    </row>
    <row r="28" spans="1:5" x14ac:dyDescent="0.2">
      <c r="A28" s="117" t="s">
        <v>89</v>
      </c>
      <c r="B28" s="119" t="s">
        <v>90</v>
      </c>
      <c r="C28" s="113">
        <v>53600</v>
      </c>
      <c r="D28" s="113">
        <v>16654.939999999999</v>
      </c>
      <c r="E28" s="113"/>
    </row>
    <row r="29" spans="1:5" x14ac:dyDescent="0.2">
      <c r="A29" s="117" t="s">
        <v>91</v>
      </c>
      <c r="B29" s="119" t="s">
        <v>92</v>
      </c>
      <c r="C29" s="113">
        <v>13100</v>
      </c>
      <c r="D29" s="113">
        <v>1213.04</v>
      </c>
      <c r="E29" s="113"/>
    </row>
    <row r="30" spans="1:5" x14ac:dyDescent="0.2">
      <c r="A30" s="117" t="s">
        <v>93</v>
      </c>
      <c r="B30" s="119" t="s">
        <v>94</v>
      </c>
      <c r="C30" s="113">
        <v>20000</v>
      </c>
      <c r="D30" s="113">
        <v>3501.07</v>
      </c>
      <c r="E30" s="113"/>
    </row>
    <row r="31" spans="1:5" x14ac:dyDescent="0.2">
      <c r="A31" s="117" t="s">
        <v>95</v>
      </c>
      <c r="B31" s="119" t="s">
        <v>96</v>
      </c>
      <c r="C31" s="113">
        <v>7300</v>
      </c>
      <c r="D31" s="113">
        <v>2049.1</v>
      </c>
      <c r="E31" s="113"/>
    </row>
    <row r="32" spans="1:5" x14ac:dyDescent="0.2">
      <c r="A32" s="115" t="s">
        <v>97</v>
      </c>
      <c r="B32" s="116" t="s">
        <v>98</v>
      </c>
      <c r="C32" s="107">
        <f>SUM(C33:C37)</f>
        <v>41600</v>
      </c>
      <c r="D32" s="107">
        <f>SUM(D33:D37)</f>
        <v>11404.929999999998</v>
      </c>
      <c r="E32" s="113"/>
    </row>
    <row r="33" spans="1:5" x14ac:dyDescent="0.2">
      <c r="A33" s="117" t="s">
        <v>99</v>
      </c>
      <c r="B33" s="114" t="s">
        <v>100</v>
      </c>
      <c r="C33" s="113">
        <v>0</v>
      </c>
      <c r="D33" s="113">
        <v>143.33000000000001</v>
      </c>
      <c r="E33" s="113"/>
    </row>
    <row r="34" spans="1:5" x14ac:dyDescent="0.2">
      <c r="A34" s="117" t="s">
        <v>101</v>
      </c>
      <c r="B34" s="119" t="s">
        <v>102</v>
      </c>
      <c r="C34" s="113">
        <v>29000</v>
      </c>
      <c r="D34" s="113">
        <v>9664.9599999999991</v>
      </c>
      <c r="E34" s="113"/>
    </row>
    <row r="35" spans="1:5" x14ac:dyDescent="0.2">
      <c r="A35" s="117" t="s">
        <v>105</v>
      </c>
      <c r="B35" s="119" t="s">
        <v>106</v>
      </c>
      <c r="C35" s="113">
        <v>5200</v>
      </c>
      <c r="D35" s="113">
        <v>1129.18</v>
      </c>
      <c r="E35" s="113"/>
    </row>
    <row r="36" spans="1:5" x14ac:dyDescent="0.2">
      <c r="A36" s="117" t="s">
        <v>109</v>
      </c>
      <c r="B36" s="119" t="s">
        <v>110</v>
      </c>
      <c r="C36" s="113">
        <v>7400</v>
      </c>
      <c r="D36" s="113">
        <v>421.46</v>
      </c>
      <c r="E36" s="113"/>
    </row>
    <row r="37" spans="1:5" x14ac:dyDescent="0.2">
      <c r="A37" s="117" t="s">
        <v>113</v>
      </c>
      <c r="B37" s="119" t="s">
        <v>114</v>
      </c>
      <c r="C37" s="113">
        <v>0</v>
      </c>
      <c r="D37" s="113">
        <v>46</v>
      </c>
      <c r="E37" s="113"/>
    </row>
    <row r="38" spans="1:5" x14ac:dyDescent="0.2">
      <c r="A38" s="115" t="s">
        <v>115</v>
      </c>
      <c r="B38" s="116" t="s">
        <v>98</v>
      </c>
      <c r="C38" s="107">
        <f>SUM(C39:C40)</f>
        <v>11800</v>
      </c>
      <c r="D38" s="107">
        <f>SUM(D39:D40)</f>
        <v>4506.25</v>
      </c>
      <c r="E38" s="113"/>
    </row>
    <row r="39" spans="1:5" x14ac:dyDescent="0.2">
      <c r="A39" s="117" t="s">
        <v>120</v>
      </c>
      <c r="B39" s="119" t="s">
        <v>121</v>
      </c>
      <c r="C39" s="113">
        <v>4300</v>
      </c>
      <c r="D39" s="113">
        <v>2403.44</v>
      </c>
      <c r="E39" s="113"/>
    </row>
    <row r="40" spans="1:5" x14ac:dyDescent="0.2">
      <c r="A40" s="117" t="s">
        <v>122</v>
      </c>
      <c r="B40" s="119" t="s">
        <v>123</v>
      </c>
      <c r="C40" s="113">
        <v>7500</v>
      </c>
      <c r="D40" s="113">
        <v>2102.81</v>
      </c>
      <c r="E40" s="113"/>
    </row>
    <row r="41" spans="1:5" x14ac:dyDescent="0.2">
      <c r="A41" s="201" t="s">
        <v>124</v>
      </c>
      <c r="B41" s="202" t="s">
        <v>125</v>
      </c>
      <c r="C41" s="197">
        <f t="shared" ref="C41:D41" si="0">SUM(C42)</f>
        <v>1460</v>
      </c>
      <c r="D41" s="197">
        <f t="shared" si="0"/>
        <v>612.85</v>
      </c>
      <c r="E41" s="197">
        <f>SUM(D41/C41*100)</f>
        <v>41.976027397260275</v>
      </c>
    </row>
    <row r="42" spans="1:5" x14ac:dyDescent="0.2">
      <c r="A42" s="115" t="s">
        <v>126</v>
      </c>
      <c r="B42" s="116" t="s">
        <v>127</v>
      </c>
      <c r="C42" s="118">
        <f>SUM(C43:C44)</f>
        <v>1460</v>
      </c>
      <c r="D42" s="118">
        <f>SUM(D43:D44)</f>
        <v>612.85</v>
      </c>
      <c r="E42" s="113"/>
    </row>
    <row r="43" spans="1:5" x14ac:dyDescent="0.2">
      <c r="A43" s="117" t="s">
        <v>128</v>
      </c>
      <c r="B43" s="114" t="s">
        <v>129</v>
      </c>
      <c r="C43" s="113">
        <v>1300</v>
      </c>
      <c r="D43" s="113">
        <v>520.48</v>
      </c>
      <c r="E43" s="113"/>
    </row>
    <row r="44" spans="1:5" x14ac:dyDescent="0.2">
      <c r="A44" s="117" t="s">
        <v>176</v>
      </c>
      <c r="B44" s="114" t="s">
        <v>143</v>
      </c>
      <c r="C44" s="113">
        <v>160</v>
      </c>
      <c r="D44" s="113">
        <v>92.37</v>
      </c>
      <c r="E44" s="113"/>
    </row>
    <row r="45" spans="1:5" x14ac:dyDescent="0.2">
      <c r="A45" s="201" t="s">
        <v>130</v>
      </c>
      <c r="B45" s="202" t="s">
        <v>141</v>
      </c>
      <c r="C45" s="197">
        <f>SUM(C46)</f>
        <v>18200</v>
      </c>
      <c r="D45" s="197">
        <f>SUM(D46)</f>
        <v>8539.92</v>
      </c>
      <c r="E45" s="197">
        <f>SUM(D45/C45*100)</f>
        <v>46.922637362637367</v>
      </c>
    </row>
    <row r="46" spans="1:5" ht="11.25" customHeight="1" x14ac:dyDescent="0.2">
      <c r="A46" s="115" t="s">
        <v>131</v>
      </c>
      <c r="B46" s="116" t="s">
        <v>141</v>
      </c>
      <c r="C46" s="118">
        <f>SUM(C47:C48)</f>
        <v>18200</v>
      </c>
      <c r="D46" s="118">
        <f>SUM(D47:D48)</f>
        <v>8539.92</v>
      </c>
      <c r="E46" s="113"/>
    </row>
    <row r="47" spans="1:5" ht="11.25" customHeight="1" x14ac:dyDescent="0.2">
      <c r="A47" s="117" t="s">
        <v>132</v>
      </c>
      <c r="B47" s="114" t="s">
        <v>133</v>
      </c>
      <c r="C47" s="113">
        <v>10000</v>
      </c>
      <c r="D47" s="113">
        <v>3784.74</v>
      </c>
      <c r="E47" s="113"/>
    </row>
    <row r="48" spans="1:5" ht="11.25" customHeight="1" x14ac:dyDescent="0.2">
      <c r="A48" s="117" t="s">
        <v>134</v>
      </c>
      <c r="B48" s="114" t="s">
        <v>135</v>
      </c>
      <c r="C48" s="113">
        <v>8200</v>
      </c>
      <c r="D48" s="113">
        <v>4755.18</v>
      </c>
      <c r="E48" s="113"/>
    </row>
    <row r="49" spans="1:5" x14ac:dyDescent="0.2">
      <c r="A49" s="102">
        <v>43</v>
      </c>
      <c r="B49" s="103" t="s">
        <v>155</v>
      </c>
      <c r="C49" s="121">
        <f t="shared" ref="C49:D49" si="1">SUM(C50)</f>
        <v>185660</v>
      </c>
      <c r="D49" s="121">
        <f t="shared" si="1"/>
        <v>91733.84</v>
      </c>
      <c r="E49" s="171">
        <f>(D49/C49)*100</f>
        <v>49.4095874178606</v>
      </c>
    </row>
    <row r="50" spans="1:5" x14ac:dyDescent="0.2">
      <c r="A50" s="105">
        <v>3</v>
      </c>
      <c r="B50" s="106" t="s">
        <v>3</v>
      </c>
      <c r="C50" s="120">
        <f>SUM(,C51,C68)</f>
        <v>185660</v>
      </c>
      <c r="D50" s="120">
        <f>SUM(,D51,D68)</f>
        <v>91733.84</v>
      </c>
      <c r="E50" s="107">
        <f>(D50/C50)*100</f>
        <v>49.4095874178606</v>
      </c>
    </row>
    <row r="51" spans="1:5" x14ac:dyDescent="0.2">
      <c r="A51" s="198">
        <v>32</v>
      </c>
      <c r="B51" s="199" t="s">
        <v>11</v>
      </c>
      <c r="C51" s="197">
        <f>SUM(C52,C58,C64)</f>
        <v>185660</v>
      </c>
      <c r="D51" s="197">
        <f>SUM(D52,D58,D64)</f>
        <v>30397.33</v>
      </c>
      <c r="E51" s="200">
        <f>(D51/C51)*100</f>
        <v>16.372578907680708</v>
      </c>
    </row>
    <row r="52" spans="1:5" ht="11.25" customHeight="1" x14ac:dyDescent="0.2">
      <c r="A52" s="108">
        <v>322</v>
      </c>
      <c r="B52" s="109" t="s">
        <v>85</v>
      </c>
      <c r="C52" s="107">
        <f>SUM(C53:C57)</f>
        <v>157500</v>
      </c>
      <c r="D52" s="107">
        <f>SUM(D53:D57)</f>
        <v>14633.43</v>
      </c>
      <c r="E52" s="107"/>
    </row>
    <row r="53" spans="1:5" x14ac:dyDescent="0.2">
      <c r="A53" s="111" t="s">
        <v>86</v>
      </c>
      <c r="B53" s="112" t="s">
        <v>87</v>
      </c>
      <c r="C53" s="113">
        <v>0</v>
      </c>
      <c r="D53" s="113">
        <v>0</v>
      </c>
      <c r="E53" s="113"/>
    </row>
    <row r="54" spans="1:5" x14ac:dyDescent="0.2">
      <c r="A54" s="111">
        <v>3222</v>
      </c>
      <c r="B54" s="112" t="s">
        <v>88</v>
      </c>
      <c r="C54" s="113">
        <v>136000</v>
      </c>
      <c r="D54" s="113">
        <v>5801.24</v>
      </c>
      <c r="E54" s="113"/>
    </row>
    <row r="55" spans="1:5" x14ac:dyDescent="0.2">
      <c r="A55" s="111" t="s">
        <v>89</v>
      </c>
      <c r="B55" s="112" t="s">
        <v>90</v>
      </c>
      <c r="C55" s="113">
        <v>21500</v>
      </c>
      <c r="D55" s="113">
        <v>8832.19</v>
      </c>
      <c r="E55" s="113"/>
    </row>
    <row r="56" spans="1:5" x14ac:dyDescent="0.2">
      <c r="A56" s="111">
        <v>3224</v>
      </c>
      <c r="B56" s="112" t="s">
        <v>92</v>
      </c>
      <c r="C56" s="113">
        <v>0</v>
      </c>
      <c r="D56" s="113">
        <v>0</v>
      </c>
      <c r="E56" s="113"/>
    </row>
    <row r="57" spans="1:5" x14ac:dyDescent="0.2">
      <c r="A57" s="111">
        <v>3225</v>
      </c>
      <c r="B57" s="112" t="s">
        <v>94</v>
      </c>
      <c r="C57" s="113">
        <v>0</v>
      </c>
      <c r="D57" s="113">
        <v>0</v>
      </c>
      <c r="E57" s="113"/>
    </row>
    <row r="58" spans="1:5" x14ac:dyDescent="0.2">
      <c r="A58" s="108">
        <v>323</v>
      </c>
      <c r="B58" s="109" t="s">
        <v>98</v>
      </c>
      <c r="C58" s="107">
        <f>SUM(C59:C63)</f>
        <v>24160</v>
      </c>
      <c r="D58" s="107">
        <f>SUM(D59:D63)</f>
        <v>14755.73</v>
      </c>
      <c r="E58" s="107"/>
    </row>
    <row r="59" spans="1:5" x14ac:dyDescent="0.2">
      <c r="A59" s="111" t="s">
        <v>99</v>
      </c>
      <c r="B59" s="112" t="s">
        <v>100</v>
      </c>
      <c r="C59" s="113">
        <v>6860</v>
      </c>
      <c r="D59" s="113">
        <v>3300.38</v>
      </c>
      <c r="E59" s="113"/>
    </row>
    <row r="60" spans="1:5" x14ac:dyDescent="0.2">
      <c r="A60" s="111" t="s">
        <v>101</v>
      </c>
      <c r="B60" s="112" t="s">
        <v>102</v>
      </c>
      <c r="C60" s="113">
        <v>0</v>
      </c>
      <c r="D60" s="113">
        <v>0</v>
      </c>
      <c r="E60" s="113"/>
    </row>
    <row r="61" spans="1:5" x14ac:dyDescent="0.2">
      <c r="A61" s="111" t="s">
        <v>105</v>
      </c>
      <c r="B61" s="112" t="s">
        <v>106</v>
      </c>
      <c r="C61" s="113">
        <v>8300</v>
      </c>
      <c r="D61" s="113">
        <v>3838.44</v>
      </c>
      <c r="E61" s="113"/>
    </row>
    <row r="62" spans="1:5" x14ac:dyDescent="0.2">
      <c r="A62" s="111" t="s">
        <v>111</v>
      </c>
      <c r="B62" s="112" t="s">
        <v>112</v>
      </c>
      <c r="C62" s="113">
        <v>500</v>
      </c>
      <c r="D62" s="113">
        <v>62.5</v>
      </c>
      <c r="E62" s="113"/>
    </row>
    <row r="63" spans="1:5" x14ac:dyDescent="0.2">
      <c r="A63" s="111" t="s">
        <v>113</v>
      </c>
      <c r="B63" s="112" t="s">
        <v>114</v>
      </c>
      <c r="C63" s="113">
        <v>8500</v>
      </c>
      <c r="D63" s="113">
        <v>7554.41</v>
      </c>
      <c r="E63" s="113"/>
    </row>
    <row r="64" spans="1:5" x14ac:dyDescent="0.2">
      <c r="A64" s="115" t="s">
        <v>115</v>
      </c>
      <c r="B64" s="116" t="s">
        <v>98</v>
      </c>
      <c r="C64" s="107">
        <f>C66+C65</f>
        <v>4000</v>
      </c>
      <c r="D64" s="107">
        <f>D66+D65+D67</f>
        <v>1008.1700000000001</v>
      </c>
      <c r="E64" s="113"/>
    </row>
    <row r="65" spans="1:5" x14ac:dyDescent="0.2">
      <c r="A65" s="117" t="s">
        <v>116</v>
      </c>
      <c r="B65" s="114" t="s">
        <v>117</v>
      </c>
      <c r="C65" s="113">
        <v>1600</v>
      </c>
      <c r="D65" s="113">
        <v>396.22</v>
      </c>
      <c r="E65" s="113"/>
    </row>
    <row r="66" spans="1:5" x14ac:dyDescent="0.2">
      <c r="A66" s="117" t="s">
        <v>118</v>
      </c>
      <c r="B66" s="119" t="s">
        <v>119</v>
      </c>
      <c r="C66" s="113">
        <v>2400</v>
      </c>
      <c r="D66" s="113">
        <v>580.70000000000005</v>
      </c>
      <c r="E66" s="113"/>
    </row>
    <row r="67" spans="1:5" x14ac:dyDescent="0.2">
      <c r="A67" s="219" t="s">
        <v>122</v>
      </c>
      <c r="B67" s="94" t="s">
        <v>123</v>
      </c>
      <c r="C67" s="113">
        <v>0</v>
      </c>
      <c r="D67" s="113">
        <v>31.25</v>
      </c>
      <c r="E67" s="113"/>
    </row>
    <row r="68" spans="1:5" x14ac:dyDescent="0.2">
      <c r="A68" s="198">
        <v>36</v>
      </c>
      <c r="B68" s="199" t="s">
        <v>137</v>
      </c>
      <c r="C68" s="200">
        <f t="shared" ref="C68:D69" si="2">SUM(C69)</f>
        <v>0</v>
      </c>
      <c r="D68" s="200">
        <f t="shared" si="2"/>
        <v>61336.51</v>
      </c>
      <c r="E68" s="197" t="e">
        <f>(D68/C68)*100</f>
        <v>#DIV/0!</v>
      </c>
    </row>
    <row r="69" spans="1:5" ht="21" x14ac:dyDescent="0.2">
      <c r="A69" s="108">
        <v>369</v>
      </c>
      <c r="B69" s="109" t="s">
        <v>138</v>
      </c>
      <c r="C69" s="107">
        <f t="shared" si="2"/>
        <v>0</v>
      </c>
      <c r="D69" s="107">
        <f t="shared" si="2"/>
        <v>61336.51</v>
      </c>
      <c r="E69" s="118"/>
    </row>
    <row r="70" spans="1:5" x14ac:dyDescent="0.2">
      <c r="A70" s="111">
        <v>3691</v>
      </c>
      <c r="B70" s="112" t="s">
        <v>139</v>
      </c>
      <c r="C70" s="113">
        <v>0</v>
      </c>
      <c r="D70" s="113">
        <v>61336.51</v>
      </c>
      <c r="E70" s="118"/>
    </row>
    <row r="71" spans="1:5" x14ac:dyDescent="0.2">
      <c r="A71" s="98" t="s">
        <v>219</v>
      </c>
      <c r="B71" s="101" t="s">
        <v>220</v>
      </c>
      <c r="C71" s="100">
        <f>C72</f>
        <v>0</v>
      </c>
      <c r="D71" s="100">
        <f t="shared" ref="D71" si="3">D72</f>
        <v>29667.31</v>
      </c>
      <c r="E71" s="172" t="e">
        <f>(D71/C71)*100</f>
        <v>#DIV/0!</v>
      </c>
    </row>
    <row r="72" spans="1:5" x14ac:dyDescent="0.2">
      <c r="A72" s="102">
        <v>11</v>
      </c>
      <c r="B72" s="103" t="s">
        <v>74</v>
      </c>
      <c r="C72" s="104">
        <f>SUM(C73)</f>
        <v>0</v>
      </c>
      <c r="D72" s="104">
        <f>SUM(D73)</f>
        <v>29667.31</v>
      </c>
      <c r="E72" s="208" t="e">
        <f>(D72/C72)*100</f>
        <v>#DIV/0!</v>
      </c>
    </row>
    <row r="73" spans="1:5" x14ac:dyDescent="0.2">
      <c r="A73" s="105">
        <v>4</v>
      </c>
      <c r="B73" s="106" t="s">
        <v>145</v>
      </c>
      <c r="C73" s="107">
        <f t="shared" ref="C73:D75" si="4">C74</f>
        <v>0</v>
      </c>
      <c r="D73" s="107">
        <f t="shared" si="4"/>
        <v>29667.31</v>
      </c>
      <c r="E73" s="118" t="e">
        <f>(D73/C73)*100</f>
        <v>#DIV/0!</v>
      </c>
    </row>
    <row r="74" spans="1:5" x14ac:dyDescent="0.2">
      <c r="A74" s="198">
        <v>42</v>
      </c>
      <c r="B74" s="199" t="s">
        <v>197</v>
      </c>
      <c r="C74" s="197">
        <f t="shared" si="4"/>
        <v>0</v>
      </c>
      <c r="D74" s="197">
        <f t="shared" si="4"/>
        <v>29667.31</v>
      </c>
      <c r="E74" s="197" t="e">
        <f>(D74/C74)*100</f>
        <v>#DIV/0!</v>
      </c>
    </row>
    <row r="75" spans="1:5" x14ac:dyDescent="0.2">
      <c r="A75" s="108">
        <v>422</v>
      </c>
      <c r="B75" s="109" t="s">
        <v>150</v>
      </c>
      <c r="C75" s="110">
        <f t="shared" si="4"/>
        <v>0</v>
      </c>
      <c r="D75" s="110">
        <f t="shared" si="4"/>
        <v>29667.31</v>
      </c>
      <c r="E75" s="118"/>
    </row>
    <row r="76" spans="1:5" x14ac:dyDescent="0.2">
      <c r="A76" s="111">
        <v>4227</v>
      </c>
      <c r="B76" s="112" t="s">
        <v>152</v>
      </c>
      <c r="C76" s="113">
        <v>0</v>
      </c>
      <c r="D76" s="113">
        <v>29667.31</v>
      </c>
      <c r="E76" s="118"/>
    </row>
    <row r="77" spans="1:5" x14ac:dyDescent="0.2">
      <c r="A77" s="98" t="s">
        <v>221</v>
      </c>
      <c r="B77" s="101" t="s">
        <v>222</v>
      </c>
      <c r="C77" s="100">
        <f>C80</f>
        <v>0</v>
      </c>
      <c r="D77" s="100">
        <f>D78</f>
        <v>4500</v>
      </c>
      <c r="E77" s="172" t="e">
        <f>(D77/C77)*100</f>
        <v>#DIV/0!</v>
      </c>
    </row>
    <row r="78" spans="1:5" x14ac:dyDescent="0.2">
      <c r="A78" s="102">
        <v>11</v>
      </c>
      <c r="B78" s="103" t="s">
        <v>74</v>
      </c>
      <c r="C78" s="104">
        <f>SUM(C80)</f>
        <v>0</v>
      </c>
      <c r="D78" s="104">
        <f>D79</f>
        <v>4500</v>
      </c>
      <c r="E78" s="208" t="e">
        <f>(D78/C78)*100</f>
        <v>#DIV/0!</v>
      </c>
    </row>
    <row r="79" spans="1:5" x14ac:dyDescent="0.2">
      <c r="A79" s="105">
        <v>4</v>
      </c>
      <c r="B79" s="106" t="s">
        <v>145</v>
      </c>
      <c r="C79" s="107">
        <f>C80</f>
        <v>0</v>
      </c>
      <c r="D79" s="107">
        <f>D80</f>
        <v>4500</v>
      </c>
      <c r="E79" s="118" t="e">
        <f>(D79/C79)*100</f>
        <v>#DIV/0!</v>
      </c>
    </row>
    <row r="80" spans="1:5" x14ac:dyDescent="0.2">
      <c r="A80" s="198">
        <v>45</v>
      </c>
      <c r="B80" s="199" t="s">
        <v>145</v>
      </c>
      <c r="C80" s="197">
        <f>C81</f>
        <v>0</v>
      </c>
      <c r="D80" s="197">
        <f t="shared" ref="D80:D81" si="5">D81</f>
        <v>4500</v>
      </c>
      <c r="E80" s="197" t="e">
        <f>(D80/C80)*100</f>
        <v>#DIV/0!</v>
      </c>
    </row>
    <row r="81" spans="1:5" x14ac:dyDescent="0.2">
      <c r="A81" s="108">
        <v>451</v>
      </c>
      <c r="B81" s="109" t="s">
        <v>147</v>
      </c>
      <c r="C81" s="110">
        <f>C82</f>
        <v>0</v>
      </c>
      <c r="D81" s="110">
        <f t="shared" si="5"/>
        <v>4500</v>
      </c>
      <c r="E81" s="118"/>
    </row>
    <row r="82" spans="1:5" x14ac:dyDescent="0.2">
      <c r="A82" s="111">
        <v>4511</v>
      </c>
      <c r="B82" s="112" t="s">
        <v>147</v>
      </c>
      <c r="C82" s="113">
        <v>0</v>
      </c>
      <c r="D82" s="113">
        <v>4500</v>
      </c>
      <c r="E82" s="118"/>
    </row>
    <row r="83" spans="1:5" ht="22.5" x14ac:dyDescent="0.2">
      <c r="A83" s="98" t="s">
        <v>225</v>
      </c>
      <c r="B83" s="101" t="s">
        <v>226</v>
      </c>
      <c r="C83" s="209">
        <f>C84+C116</f>
        <v>371132</v>
      </c>
      <c r="D83" s="209">
        <f>D84+D116</f>
        <v>209895.59999999998</v>
      </c>
      <c r="E83" s="172">
        <f>(D83/C83)*100</f>
        <v>56.555511246672339</v>
      </c>
    </row>
    <row r="84" spans="1:5" x14ac:dyDescent="0.2">
      <c r="A84" s="102">
        <v>52</v>
      </c>
      <c r="B84" s="103" t="s">
        <v>218</v>
      </c>
      <c r="C84" s="104">
        <f>SUM(C85)</f>
        <v>370132</v>
      </c>
      <c r="D84" s="104">
        <f>SUM(D85)</f>
        <v>209894.34999999998</v>
      </c>
      <c r="E84" s="169">
        <f>SUM(D84/C84*100)</f>
        <v>56.70797175061869</v>
      </c>
    </row>
    <row r="85" spans="1:5" x14ac:dyDescent="0.2">
      <c r="A85" s="105">
        <v>3</v>
      </c>
      <c r="B85" s="106" t="s">
        <v>3</v>
      </c>
      <c r="C85" s="107">
        <f>SUM(C86,C94)</f>
        <v>370132</v>
      </c>
      <c r="D85" s="107">
        <f>SUM(D86,D94)</f>
        <v>209894.34999999998</v>
      </c>
      <c r="E85" s="170">
        <f>SUM(D85/C85*100)</f>
        <v>56.70797175061869</v>
      </c>
    </row>
    <row r="86" spans="1:5" x14ac:dyDescent="0.2">
      <c r="A86" s="198">
        <v>31</v>
      </c>
      <c r="B86" s="199" t="s">
        <v>4</v>
      </c>
      <c r="C86" s="197">
        <f>SUM(C87,C90,C92)</f>
        <v>324092</v>
      </c>
      <c r="D86" s="197">
        <f>SUM(D87,D90,D92)</f>
        <v>194837.99999999997</v>
      </c>
      <c r="E86" s="203">
        <f>SUM(D86/C86*100)</f>
        <v>60.118114609431885</v>
      </c>
    </row>
    <row r="87" spans="1:5" x14ac:dyDescent="0.2">
      <c r="A87" s="108">
        <v>311</v>
      </c>
      <c r="B87" s="109" t="s">
        <v>75</v>
      </c>
      <c r="C87" s="110">
        <f>SUM(C88:C89)</f>
        <v>266532</v>
      </c>
      <c r="D87" s="110">
        <f>SUM(D88:D89)</f>
        <v>162386.51999999999</v>
      </c>
      <c r="E87" s="110"/>
    </row>
    <row r="88" spans="1:5" x14ac:dyDescent="0.2">
      <c r="A88" s="111">
        <v>3111</v>
      </c>
      <c r="B88" s="112" t="s">
        <v>29</v>
      </c>
      <c r="C88" s="113">
        <v>257856</v>
      </c>
      <c r="D88" s="113">
        <v>157616.68</v>
      </c>
      <c r="E88" s="113"/>
    </row>
    <row r="89" spans="1:5" x14ac:dyDescent="0.2">
      <c r="A89" s="111">
        <v>3114</v>
      </c>
      <c r="B89" s="114" t="s">
        <v>76</v>
      </c>
      <c r="C89" s="113">
        <v>8676</v>
      </c>
      <c r="D89" s="113">
        <v>4769.84</v>
      </c>
      <c r="E89" s="113"/>
    </row>
    <row r="90" spans="1:5" x14ac:dyDescent="0.2">
      <c r="A90" s="115" t="s">
        <v>167</v>
      </c>
      <c r="B90" s="116" t="s">
        <v>77</v>
      </c>
      <c r="C90" s="107">
        <f>SUM(C91)</f>
        <v>13580</v>
      </c>
      <c r="D90" s="107">
        <f>SUM(D91)</f>
        <v>7794.24</v>
      </c>
      <c r="E90" s="113"/>
    </row>
    <row r="91" spans="1:5" x14ac:dyDescent="0.2">
      <c r="A91" s="117" t="s">
        <v>78</v>
      </c>
      <c r="B91" s="114" t="s">
        <v>77</v>
      </c>
      <c r="C91" s="113">
        <v>13580</v>
      </c>
      <c r="D91" s="113">
        <v>7794.24</v>
      </c>
      <c r="E91" s="113"/>
    </row>
    <row r="92" spans="1:5" x14ac:dyDescent="0.2">
      <c r="A92" s="108">
        <v>313</v>
      </c>
      <c r="B92" s="109" t="s">
        <v>79</v>
      </c>
      <c r="C92" s="107">
        <f>SUM(C93:C93)</f>
        <v>43980</v>
      </c>
      <c r="D92" s="107">
        <f>SUM(D93:D93)</f>
        <v>24657.24</v>
      </c>
      <c r="E92" s="107"/>
    </row>
    <row r="93" spans="1:5" x14ac:dyDescent="0.2">
      <c r="A93" s="111">
        <v>3132</v>
      </c>
      <c r="B93" s="112" t="s">
        <v>80</v>
      </c>
      <c r="C93" s="113">
        <v>43980</v>
      </c>
      <c r="D93" s="113">
        <v>24657.24</v>
      </c>
      <c r="E93" s="113"/>
    </row>
    <row r="94" spans="1:5" x14ac:dyDescent="0.2">
      <c r="A94" s="198">
        <v>32</v>
      </c>
      <c r="B94" s="199" t="s">
        <v>11</v>
      </c>
      <c r="C94" s="197">
        <f>SUM(C95,C99,C106,C113)</f>
        <v>46040</v>
      </c>
      <c r="D94" s="197">
        <f>SUM(D95,D99,D106,D113)</f>
        <v>15056.35</v>
      </c>
      <c r="E94" s="197">
        <f>SUM(D94/C94*100)</f>
        <v>32.702758470894878</v>
      </c>
    </row>
    <row r="95" spans="1:5" x14ac:dyDescent="0.2">
      <c r="A95" s="108">
        <v>321</v>
      </c>
      <c r="B95" s="109" t="s">
        <v>30</v>
      </c>
      <c r="C95" s="107">
        <f>SUM(C96:C98)</f>
        <v>9150</v>
      </c>
      <c r="D95" s="107">
        <f>SUM(D96:D98)</f>
        <v>4524.38</v>
      </c>
      <c r="E95" s="107"/>
    </row>
    <row r="96" spans="1:5" x14ac:dyDescent="0.2">
      <c r="A96" s="111" t="s">
        <v>81</v>
      </c>
      <c r="B96" s="112" t="s">
        <v>31</v>
      </c>
      <c r="C96" s="113">
        <v>1150</v>
      </c>
      <c r="D96" s="113">
        <v>315.99</v>
      </c>
      <c r="E96" s="113"/>
    </row>
    <row r="97" spans="1:5" x14ac:dyDescent="0.2">
      <c r="A97" s="111" t="s">
        <v>82</v>
      </c>
      <c r="B97" s="112" t="s">
        <v>83</v>
      </c>
      <c r="C97" s="113">
        <v>7700</v>
      </c>
      <c r="D97" s="113">
        <v>3985.89</v>
      </c>
      <c r="E97" s="113"/>
    </row>
    <row r="98" spans="1:5" x14ac:dyDescent="0.2">
      <c r="A98" s="117" t="s">
        <v>168</v>
      </c>
      <c r="B98" s="119" t="s">
        <v>84</v>
      </c>
      <c r="C98" s="113">
        <v>300</v>
      </c>
      <c r="D98" s="113">
        <v>222.5</v>
      </c>
      <c r="E98" s="113"/>
    </row>
    <row r="99" spans="1:5" x14ac:dyDescent="0.2">
      <c r="A99" s="115" t="s">
        <v>169</v>
      </c>
      <c r="B99" s="116" t="s">
        <v>85</v>
      </c>
      <c r="C99" s="107">
        <f>SUM(C100:C105)</f>
        <v>12100</v>
      </c>
      <c r="D99" s="107">
        <f>SUM(D100:D105)</f>
        <v>440.5</v>
      </c>
      <c r="E99" s="113"/>
    </row>
    <row r="100" spans="1:5" x14ac:dyDescent="0.2">
      <c r="A100" s="117" t="s">
        <v>86</v>
      </c>
      <c r="B100" s="114" t="s">
        <v>87</v>
      </c>
      <c r="C100" s="113">
        <v>1500</v>
      </c>
      <c r="D100" s="113">
        <v>0</v>
      </c>
      <c r="E100" s="113"/>
    </row>
    <row r="101" spans="1:5" x14ac:dyDescent="0.2">
      <c r="A101" s="117" t="s">
        <v>170</v>
      </c>
      <c r="B101" s="119" t="s">
        <v>88</v>
      </c>
      <c r="C101" s="113">
        <v>3300</v>
      </c>
      <c r="D101" s="113">
        <v>433.5</v>
      </c>
      <c r="E101" s="113"/>
    </row>
    <row r="102" spans="1:5" x14ac:dyDescent="0.2">
      <c r="A102" s="117" t="s">
        <v>89</v>
      </c>
      <c r="B102" s="119" t="s">
        <v>90</v>
      </c>
      <c r="C102" s="113">
        <v>1000</v>
      </c>
      <c r="D102" s="113">
        <v>7</v>
      </c>
      <c r="E102" s="113"/>
    </row>
    <row r="103" spans="1:5" x14ac:dyDescent="0.2">
      <c r="A103" s="117" t="s">
        <v>91</v>
      </c>
      <c r="B103" s="119" t="s">
        <v>92</v>
      </c>
      <c r="C103" s="113">
        <v>2000</v>
      </c>
      <c r="D103" s="113">
        <v>0</v>
      </c>
      <c r="E103" s="113"/>
    </row>
    <row r="104" spans="1:5" x14ac:dyDescent="0.2">
      <c r="A104" s="117" t="s">
        <v>93</v>
      </c>
      <c r="B104" s="119" t="s">
        <v>94</v>
      </c>
      <c r="C104" s="113">
        <v>1400</v>
      </c>
      <c r="D104" s="113">
        <v>0</v>
      </c>
      <c r="E104" s="113"/>
    </row>
    <row r="105" spans="1:5" x14ac:dyDescent="0.2">
      <c r="A105" s="117" t="s">
        <v>95</v>
      </c>
      <c r="B105" s="119" t="s">
        <v>96</v>
      </c>
      <c r="C105" s="113">
        <v>2900</v>
      </c>
      <c r="D105" s="113">
        <v>0</v>
      </c>
      <c r="E105" s="113"/>
    </row>
    <row r="106" spans="1:5" x14ac:dyDescent="0.2">
      <c r="A106" s="115" t="s">
        <v>97</v>
      </c>
      <c r="B106" s="116" t="s">
        <v>98</v>
      </c>
      <c r="C106" s="107">
        <f>SUM(C107:C112)</f>
        <v>21570</v>
      </c>
      <c r="D106" s="107">
        <f>SUM(D107:D112)</f>
        <v>9577.1</v>
      </c>
      <c r="E106" s="113"/>
    </row>
    <row r="107" spans="1:5" x14ac:dyDescent="0.2">
      <c r="A107" s="117" t="s">
        <v>99</v>
      </c>
      <c r="B107" s="114" t="s">
        <v>100</v>
      </c>
      <c r="C107" s="113">
        <v>2700</v>
      </c>
      <c r="D107" s="113">
        <v>1085.4000000000001</v>
      </c>
      <c r="E107" s="113"/>
    </row>
    <row r="108" spans="1:5" x14ac:dyDescent="0.2">
      <c r="A108" s="117" t="s">
        <v>101</v>
      </c>
      <c r="B108" s="119" t="s">
        <v>102</v>
      </c>
      <c r="C108" s="113">
        <v>15700</v>
      </c>
      <c r="D108" s="113">
        <v>7503.73</v>
      </c>
      <c r="E108" s="113"/>
    </row>
    <row r="109" spans="1:5" x14ac:dyDescent="0.2">
      <c r="A109" s="117" t="s">
        <v>105</v>
      </c>
      <c r="B109" s="119" t="s">
        <v>106</v>
      </c>
      <c r="C109" s="113">
        <v>440</v>
      </c>
      <c r="D109" s="113">
        <v>48.94</v>
      </c>
      <c r="E109" s="113"/>
    </row>
    <row r="110" spans="1:5" x14ac:dyDescent="0.2">
      <c r="A110" s="117" t="s">
        <v>109</v>
      </c>
      <c r="B110" s="119" t="s">
        <v>110</v>
      </c>
      <c r="C110" s="113">
        <v>2700</v>
      </c>
      <c r="D110" s="113">
        <v>0</v>
      </c>
      <c r="E110" s="113"/>
    </row>
    <row r="111" spans="1:5" x14ac:dyDescent="0.2">
      <c r="A111" s="117" t="s">
        <v>185</v>
      </c>
      <c r="B111" s="119" t="s">
        <v>142</v>
      </c>
      <c r="C111" s="113">
        <v>0</v>
      </c>
      <c r="D111" s="113">
        <v>895.83</v>
      </c>
      <c r="E111" s="113"/>
    </row>
    <row r="112" spans="1:5" x14ac:dyDescent="0.2">
      <c r="A112" s="117" t="s">
        <v>113</v>
      </c>
      <c r="B112" s="119" t="s">
        <v>114</v>
      </c>
      <c r="C112" s="113">
        <v>30</v>
      </c>
      <c r="D112" s="113">
        <v>43.2</v>
      </c>
      <c r="E112" s="113"/>
    </row>
    <row r="113" spans="1:5" x14ac:dyDescent="0.2">
      <c r="A113" s="115" t="s">
        <v>115</v>
      </c>
      <c r="B113" s="116" t="s">
        <v>98</v>
      </c>
      <c r="C113" s="107">
        <f>SUM(C114:C115)</f>
        <v>3220</v>
      </c>
      <c r="D113" s="107">
        <f>SUM(D114:D115)</f>
        <v>514.37</v>
      </c>
      <c r="E113" s="113"/>
    </row>
    <row r="114" spans="1:5" x14ac:dyDescent="0.2">
      <c r="A114" s="117" t="s">
        <v>118</v>
      </c>
      <c r="B114" s="119" t="s">
        <v>119</v>
      </c>
      <c r="C114" s="113">
        <v>620</v>
      </c>
      <c r="D114" s="113">
        <v>443.87</v>
      </c>
      <c r="E114" s="113"/>
    </row>
    <row r="115" spans="1:5" x14ac:dyDescent="0.2">
      <c r="A115" s="117" t="s">
        <v>122</v>
      </c>
      <c r="B115" s="119" t="s">
        <v>123</v>
      </c>
      <c r="C115" s="113">
        <v>2600</v>
      </c>
      <c r="D115" s="113">
        <v>70.5</v>
      </c>
      <c r="E115" s="113"/>
    </row>
    <row r="116" spans="1:5" x14ac:dyDescent="0.2">
      <c r="A116" s="102">
        <v>61</v>
      </c>
      <c r="B116" s="103" t="s">
        <v>156</v>
      </c>
      <c r="C116" s="121">
        <f>C117+C123</f>
        <v>1000</v>
      </c>
      <c r="D116" s="121">
        <f>D117+D123</f>
        <v>1.25</v>
      </c>
      <c r="E116" s="207">
        <f>(D116/C116)*100</f>
        <v>0.125</v>
      </c>
    </row>
    <row r="117" spans="1:5" x14ac:dyDescent="0.2">
      <c r="A117" s="105">
        <v>3</v>
      </c>
      <c r="B117" s="106" t="s">
        <v>3</v>
      </c>
      <c r="C117" s="107">
        <f>C118</f>
        <v>0</v>
      </c>
      <c r="D117" s="107">
        <f>D118</f>
        <v>0</v>
      </c>
      <c r="E117" s="170" t="e">
        <f>SUM(D117/C117*100)</f>
        <v>#DIV/0!</v>
      </c>
    </row>
    <row r="118" spans="1:5" x14ac:dyDescent="0.2">
      <c r="A118" s="198">
        <v>32</v>
      </c>
      <c r="B118" s="199" t="s">
        <v>11</v>
      </c>
      <c r="C118" s="197">
        <f>C119+C121</f>
        <v>0</v>
      </c>
      <c r="D118" s="197">
        <f>D119+D121</f>
        <v>0</v>
      </c>
      <c r="E118" s="197" t="e">
        <f>SUM(D118/C118*100)</f>
        <v>#DIV/0!</v>
      </c>
    </row>
    <row r="119" spans="1:5" x14ac:dyDescent="0.2">
      <c r="A119" s="115" t="s">
        <v>169</v>
      </c>
      <c r="B119" s="116" t="s">
        <v>85</v>
      </c>
      <c r="C119" s="107">
        <f>C120</f>
        <v>0</v>
      </c>
      <c r="D119" s="107">
        <f>D120</f>
        <v>0</v>
      </c>
      <c r="E119" s="113"/>
    </row>
    <row r="120" spans="1:5" x14ac:dyDescent="0.2">
      <c r="A120" s="117" t="s">
        <v>93</v>
      </c>
      <c r="B120" s="119" t="s">
        <v>94</v>
      </c>
      <c r="C120" s="113">
        <v>0</v>
      </c>
      <c r="D120" s="113">
        <v>0</v>
      </c>
      <c r="E120" s="113"/>
    </row>
    <row r="121" spans="1:5" x14ac:dyDescent="0.2">
      <c r="A121" s="115" t="s">
        <v>97</v>
      </c>
      <c r="B121" s="116" t="s">
        <v>98</v>
      </c>
      <c r="C121" s="107">
        <f>C122</f>
        <v>0</v>
      </c>
      <c r="D121" s="107">
        <f>D122</f>
        <v>0</v>
      </c>
      <c r="E121" s="113"/>
    </row>
    <row r="122" spans="1:5" x14ac:dyDescent="0.2">
      <c r="A122" s="117" t="s">
        <v>101</v>
      </c>
      <c r="B122" s="119" t="s">
        <v>102</v>
      </c>
      <c r="C122" s="113">
        <v>0</v>
      </c>
      <c r="D122" s="113">
        <v>0</v>
      </c>
      <c r="E122" s="113"/>
    </row>
    <row r="123" spans="1:5" x14ac:dyDescent="0.2">
      <c r="A123" s="122">
        <v>4</v>
      </c>
      <c r="B123" s="123" t="s">
        <v>5</v>
      </c>
      <c r="C123" s="127">
        <f>C124</f>
        <v>1000</v>
      </c>
      <c r="D123" s="127">
        <f t="shared" ref="D123" si="6">D124</f>
        <v>1.25</v>
      </c>
      <c r="E123" s="107">
        <f>(D123/C123)*100</f>
        <v>0.125</v>
      </c>
    </row>
    <row r="124" spans="1:5" x14ac:dyDescent="0.2">
      <c r="A124" s="204">
        <v>42</v>
      </c>
      <c r="B124" s="205" t="s">
        <v>197</v>
      </c>
      <c r="C124" s="206">
        <f>C125</f>
        <v>1000</v>
      </c>
      <c r="D124" s="206">
        <f t="shared" ref="D124" si="7">D125</f>
        <v>1.25</v>
      </c>
      <c r="E124" s="200">
        <f>(D124/C124)*100</f>
        <v>0.125</v>
      </c>
    </row>
    <row r="125" spans="1:5" x14ac:dyDescent="0.2">
      <c r="A125" s="108">
        <v>422</v>
      </c>
      <c r="B125" s="109" t="s">
        <v>150</v>
      </c>
      <c r="C125" s="125">
        <f>SUM(C126:C128)</f>
        <v>1000</v>
      </c>
      <c r="D125" s="125">
        <f>SUM(D126:D128)</f>
        <v>1.25</v>
      </c>
      <c r="E125" s="107"/>
    </row>
    <row r="126" spans="1:5" x14ac:dyDescent="0.2">
      <c r="A126" s="111">
        <v>4221</v>
      </c>
      <c r="B126" s="112" t="s">
        <v>213</v>
      </c>
      <c r="C126" s="126">
        <v>0</v>
      </c>
      <c r="D126" s="126">
        <v>0</v>
      </c>
      <c r="E126" s="107"/>
    </row>
    <row r="127" spans="1:5" x14ac:dyDescent="0.2">
      <c r="A127" s="111">
        <v>4222</v>
      </c>
      <c r="B127" s="112" t="s">
        <v>150</v>
      </c>
      <c r="C127" s="126">
        <v>1000</v>
      </c>
      <c r="D127" s="126">
        <v>0</v>
      </c>
      <c r="E127" s="107"/>
    </row>
    <row r="128" spans="1:5" x14ac:dyDescent="0.2">
      <c r="A128" s="111">
        <v>4227</v>
      </c>
      <c r="B128" s="112" t="s">
        <v>152</v>
      </c>
      <c r="C128" s="126">
        <v>0</v>
      </c>
      <c r="D128" s="126">
        <v>1.25</v>
      </c>
      <c r="E128" s="107"/>
    </row>
  </sheetData>
  <mergeCells count="5">
    <mergeCell ref="A6:B6"/>
    <mergeCell ref="A7:B7"/>
    <mergeCell ref="A3:E3"/>
    <mergeCell ref="A5:E5"/>
    <mergeCell ref="A1:E1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Mladenka Lučić</cp:lastModifiedBy>
  <cp:lastPrinted>2025-07-24T10:38:39Z</cp:lastPrinted>
  <dcterms:created xsi:type="dcterms:W3CDTF">2022-08-12T12:51:27Z</dcterms:created>
  <dcterms:modified xsi:type="dcterms:W3CDTF">2025-07-30T06:24:33Z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